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285" windowWidth="12060" windowHeight="7875" activeTab="1"/>
  </bookViews>
  <sheets>
    <sheet name="Monradkort" sheetId="1" r:id="rId1"/>
    <sheet name="Rondtabell" sheetId="2" r:id="rId2"/>
    <sheet name="Betallista" sheetId="3" r:id="rId3"/>
    <sheet name="Blad1" sheetId="4" r:id="rId4"/>
  </sheets>
  <calcPr calcId="145621"/>
</workbook>
</file>

<file path=xl/calcChain.xml><?xml version="1.0" encoding="utf-8"?>
<calcChain xmlns="http://schemas.openxmlformats.org/spreadsheetml/2006/main">
  <c r="N17" i="2" l="1"/>
  <c r="P3" i="2"/>
  <c r="P12" i="2"/>
  <c r="N20" i="2"/>
  <c r="N6" i="2"/>
  <c r="P14" i="2"/>
  <c r="P18" i="2"/>
  <c r="N7" i="2"/>
  <c r="P15" i="2"/>
  <c r="N11" i="2"/>
  <c r="P16" i="2"/>
  <c r="P19" i="2"/>
  <c r="N9" i="2"/>
  <c r="N10" i="2"/>
  <c r="P8" i="2"/>
  <c r="N13" i="2"/>
  <c r="P4" i="2"/>
  <c r="L6" i="2"/>
  <c r="L3" i="2"/>
  <c r="C220" i="1"/>
  <c r="D191" i="1"/>
  <c r="L16" i="2"/>
  <c r="D113" i="1"/>
  <c r="B114" i="1"/>
  <c r="L7" i="2"/>
  <c r="C100" i="1"/>
  <c r="L19" i="2"/>
  <c r="L13" i="2"/>
  <c r="D9" i="1"/>
  <c r="L10" i="2"/>
  <c r="L4" i="2"/>
  <c r="D61" i="1"/>
  <c r="D74" i="1"/>
  <c r="C64" i="1"/>
  <c r="C61" i="1"/>
  <c r="L18" i="2"/>
  <c r="D87" i="1"/>
  <c r="L9" i="2"/>
  <c r="D246" i="1"/>
  <c r="D243" i="1"/>
  <c r="L14" i="2"/>
  <c r="C259" i="1"/>
  <c r="D259" i="1"/>
  <c r="E259" i="1"/>
  <c r="F259" i="1"/>
  <c r="B259" i="1"/>
  <c r="D256" i="1"/>
  <c r="L20" i="2"/>
  <c r="D48" i="1"/>
  <c r="L8" i="2"/>
  <c r="D35" i="1"/>
  <c r="L11" i="2"/>
  <c r="D204" i="1"/>
  <c r="C204" i="1"/>
  <c r="L15" i="2"/>
  <c r="L17" i="2"/>
  <c r="D139" i="1"/>
  <c r="D230" i="1"/>
  <c r="C230" i="1"/>
  <c r="L12" i="2"/>
  <c r="M17" i="2" l="1"/>
  <c r="M15" i="2"/>
  <c r="K12" i="2"/>
  <c r="M3" i="2"/>
  <c r="K6" i="2"/>
  <c r="M20" i="2"/>
  <c r="K14" i="2"/>
  <c r="K18" i="2"/>
  <c r="M9" i="2"/>
  <c r="M11" i="2"/>
  <c r="K8" i="2"/>
  <c r="K16" i="2"/>
  <c r="M7" i="2"/>
  <c r="K19" i="2"/>
  <c r="M13" i="2"/>
  <c r="M10" i="2"/>
  <c r="K4" i="2"/>
  <c r="I16" i="2"/>
  <c r="I13" i="2"/>
  <c r="B9" i="1"/>
  <c r="C10" i="1"/>
  <c r="C9" i="1"/>
  <c r="I10" i="2"/>
  <c r="C74" i="1"/>
  <c r="I11" i="2"/>
  <c r="B204" i="1"/>
  <c r="I14" i="2"/>
  <c r="C257" i="1"/>
  <c r="C256" i="1"/>
  <c r="I15" i="2"/>
  <c r="C139" i="1"/>
  <c r="I3" i="2"/>
  <c r="B217" i="1"/>
  <c r="D216" i="1"/>
  <c r="E216" i="1" s="1"/>
  <c r="F216" i="1" s="1"/>
  <c r="C216" i="1"/>
  <c r="I7" i="2"/>
  <c r="B100" i="1"/>
  <c r="I4" i="2"/>
  <c r="B64" i="1"/>
  <c r="B61" i="1"/>
  <c r="I5" i="2"/>
  <c r="C126" i="1"/>
  <c r="I12" i="2"/>
  <c r="I9" i="2"/>
  <c r="B230" i="1"/>
  <c r="C244" i="1"/>
  <c r="C243" i="1"/>
  <c r="I8" i="2"/>
  <c r="I6" i="2"/>
  <c r="C191" i="1"/>
  <c r="B191" i="1"/>
  <c r="C35" i="1"/>
  <c r="B35" i="1"/>
  <c r="B129" i="1"/>
  <c r="B126" i="1"/>
  <c r="C152" i="1"/>
  <c r="B152" i="1"/>
  <c r="I17" i="2"/>
  <c r="I20" i="2"/>
  <c r="C48" i="1"/>
  <c r="B48" i="1"/>
  <c r="C87" i="1"/>
  <c r="B90" i="1"/>
  <c r="B88" i="1"/>
  <c r="B87" i="1"/>
  <c r="I18" i="2"/>
  <c r="C22" i="1"/>
  <c r="B22" i="1"/>
  <c r="I19" i="2"/>
  <c r="J17" i="2" l="1"/>
  <c r="H20" i="2"/>
  <c r="H14" i="2"/>
  <c r="J15" i="2"/>
  <c r="J9" i="2"/>
  <c r="H12" i="2"/>
  <c r="J6" i="2"/>
  <c r="H8" i="2"/>
  <c r="J7" i="2"/>
  <c r="H3" i="2"/>
  <c r="J19" i="2"/>
  <c r="H18" i="2"/>
  <c r="H16" i="2"/>
  <c r="J13" i="2"/>
  <c r="J11" i="2"/>
  <c r="H10" i="2"/>
  <c r="H4" i="2"/>
  <c r="J5" i="2"/>
  <c r="F16" i="2"/>
  <c r="G16" i="2"/>
  <c r="C16" i="2"/>
  <c r="B16" i="2"/>
  <c r="A16" i="2"/>
  <c r="F15" i="2"/>
  <c r="E15" i="2"/>
  <c r="C15" i="2"/>
  <c r="B15" i="2"/>
  <c r="A15" i="2"/>
  <c r="E3" i="2"/>
  <c r="B3" i="2"/>
  <c r="A3" i="2"/>
  <c r="B216" i="1"/>
  <c r="F3" i="2" s="1"/>
  <c r="G4" i="2"/>
  <c r="F4" i="2"/>
  <c r="T4" i="2" s="1"/>
  <c r="D4" i="2"/>
  <c r="C4" i="2"/>
  <c r="B4" i="2"/>
  <c r="A4" i="2"/>
  <c r="F8" i="2"/>
  <c r="G8" i="2"/>
  <c r="C8" i="2"/>
  <c r="B8" i="2"/>
  <c r="A8" i="2"/>
  <c r="F7" i="2"/>
  <c r="E7" i="2"/>
  <c r="D7" i="2"/>
  <c r="C7" i="2"/>
  <c r="B7" i="2"/>
  <c r="A7" i="2"/>
  <c r="W15" i="2"/>
  <c r="W16" i="2"/>
  <c r="W17" i="2"/>
  <c r="W18" i="2"/>
  <c r="W19" i="2"/>
  <c r="W20" i="2"/>
  <c r="U17" i="2"/>
  <c r="U19" i="2"/>
  <c r="U20" i="2"/>
  <c r="T19" i="2"/>
  <c r="F17" i="2"/>
  <c r="T17" i="2" s="1"/>
  <c r="E17" i="2"/>
  <c r="D17" i="2"/>
  <c r="C17" i="2"/>
  <c r="B17" i="2"/>
  <c r="A17" i="2"/>
  <c r="B18" i="2"/>
  <c r="B151" i="1"/>
  <c r="F18" i="2"/>
  <c r="T18" i="2" s="1"/>
  <c r="G18" i="2"/>
  <c r="C18" i="2"/>
  <c r="A18" i="2"/>
  <c r="F19" i="2"/>
  <c r="E19" i="2"/>
  <c r="D19" i="2"/>
  <c r="C19" i="2"/>
  <c r="B19" i="2"/>
  <c r="A19" i="2"/>
  <c r="G20" i="2"/>
  <c r="C20" i="2"/>
  <c r="B20" i="2"/>
  <c r="A20" i="2"/>
  <c r="F5" i="2"/>
  <c r="E5" i="2"/>
  <c r="D5" i="2"/>
  <c r="C5" i="2"/>
  <c r="B5" i="2"/>
  <c r="A5" i="2"/>
  <c r="F6" i="2"/>
  <c r="G6" i="2"/>
  <c r="C6" i="2"/>
  <c r="B6" i="2"/>
  <c r="A6" i="2"/>
  <c r="F14" i="2"/>
  <c r="G14" i="2"/>
  <c r="D14" i="2"/>
  <c r="C14" i="2"/>
  <c r="B14" i="2"/>
  <c r="A14" i="2"/>
  <c r="F13" i="2"/>
  <c r="E13" i="2"/>
  <c r="D13" i="2"/>
  <c r="C13" i="2"/>
  <c r="B13" i="2"/>
  <c r="A13" i="2"/>
  <c r="F12" i="2"/>
  <c r="G12" i="2"/>
  <c r="B12" i="2"/>
  <c r="A12" i="2"/>
  <c r="F11" i="2"/>
  <c r="E11" i="2"/>
  <c r="C11" i="2"/>
  <c r="B11" i="2"/>
  <c r="A11" i="2"/>
  <c r="W11" i="2"/>
  <c r="G10" i="2"/>
  <c r="D10" i="2"/>
  <c r="C10" i="2"/>
  <c r="B10" i="2"/>
  <c r="A10" i="2"/>
  <c r="E9" i="2"/>
  <c r="F9" i="2"/>
  <c r="D9" i="2"/>
  <c r="C9" i="2"/>
  <c r="B9" i="2"/>
  <c r="A9" i="2"/>
  <c r="B62" i="1" l="1"/>
  <c r="V16" i="2" l="1"/>
  <c r="V15" i="2"/>
  <c r="V13" i="2"/>
  <c r="V12" i="2"/>
  <c r="V11" i="2"/>
  <c r="V10" i="2"/>
  <c r="V9" i="2"/>
  <c r="V8" i="2"/>
  <c r="V5" i="2"/>
  <c r="V4" i="2"/>
  <c r="V3" i="2"/>
  <c r="V14" i="2"/>
  <c r="V7" i="2"/>
  <c r="F87" i="1"/>
  <c r="F153" i="1" l="1"/>
  <c r="E49" i="1" l="1"/>
  <c r="F217" i="1" l="1"/>
  <c r="E217" i="1"/>
  <c r="E218" i="1" s="1"/>
  <c r="E153" i="1"/>
  <c r="D153" i="1" l="1"/>
  <c r="D218" i="1"/>
  <c r="D217" i="1"/>
  <c r="D49" i="1"/>
  <c r="D51" i="1" s="1"/>
  <c r="D36" i="1"/>
  <c r="D38" i="1" s="1"/>
  <c r="C153" i="1" l="1"/>
  <c r="C155" i="1" s="1"/>
  <c r="C217" i="1"/>
  <c r="C218" i="1" s="1"/>
  <c r="C49" i="1"/>
  <c r="C51" i="1" s="1"/>
  <c r="W11" i="4" l="1"/>
  <c r="R16" i="4"/>
  <c r="O16" i="4"/>
  <c r="L16" i="4"/>
  <c r="I16" i="4"/>
  <c r="G16" i="4"/>
  <c r="F16" i="4"/>
  <c r="C16" i="4"/>
  <c r="B16" i="4"/>
  <c r="A16" i="4"/>
  <c r="R15" i="4"/>
  <c r="O15" i="4"/>
  <c r="L15" i="4"/>
  <c r="I15" i="4"/>
  <c r="F15" i="4"/>
  <c r="E15" i="4"/>
  <c r="C15" i="4"/>
  <c r="B15" i="4"/>
  <c r="A15" i="4"/>
  <c r="R14" i="4"/>
  <c r="O14" i="4"/>
  <c r="L14" i="4"/>
  <c r="I14" i="4"/>
  <c r="G14" i="4"/>
  <c r="F14" i="4"/>
  <c r="D14" i="4"/>
  <c r="C14" i="4"/>
  <c r="B14" i="4"/>
  <c r="A14" i="4"/>
  <c r="R13" i="4"/>
  <c r="L13" i="4"/>
  <c r="I13" i="4"/>
  <c r="F13" i="4"/>
  <c r="E13" i="4"/>
  <c r="C13" i="4"/>
  <c r="B13" i="4"/>
  <c r="A13" i="4"/>
  <c r="R12" i="4"/>
  <c r="O12" i="4"/>
  <c r="L12" i="4"/>
  <c r="I12" i="4"/>
  <c r="G12" i="4"/>
  <c r="F12" i="4"/>
  <c r="C12" i="4"/>
  <c r="B12" i="4"/>
  <c r="A12" i="4"/>
  <c r="R11" i="4"/>
  <c r="O11" i="4"/>
  <c r="L11" i="4"/>
  <c r="I11" i="4"/>
  <c r="F11" i="4"/>
  <c r="E11" i="4"/>
  <c r="D11" i="4"/>
  <c r="C11" i="4"/>
  <c r="B11" i="4"/>
  <c r="A11" i="4"/>
  <c r="R10" i="4"/>
  <c r="O10" i="4"/>
  <c r="L10" i="4"/>
  <c r="I10" i="4"/>
  <c r="G10" i="4"/>
  <c r="F10" i="4"/>
  <c r="D10" i="4"/>
  <c r="C10" i="4"/>
  <c r="B10" i="4"/>
  <c r="A10" i="4"/>
  <c r="R9" i="4"/>
  <c r="O9" i="4"/>
  <c r="L9" i="4"/>
  <c r="I9" i="4"/>
  <c r="F9" i="4"/>
  <c r="E9" i="4"/>
  <c r="C9" i="4"/>
  <c r="B9" i="4"/>
  <c r="A9" i="4"/>
  <c r="G8" i="4"/>
  <c r="F8" i="4"/>
  <c r="T8" i="4" s="1"/>
  <c r="C8" i="4"/>
  <c r="B8" i="4"/>
  <c r="A8" i="4"/>
  <c r="R7" i="4"/>
  <c r="O7" i="4"/>
  <c r="L7" i="4"/>
  <c r="I7" i="4"/>
  <c r="F7" i="4"/>
  <c r="E7" i="4"/>
  <c r="D7" i="4"/>
  <c r="C7" i="4"/>
  <c r="B7" i="4"/>
  <c r="A7" i="4"/>
  <c r="R6" i="4"/>
  <c r="O6" i="4"/>
  <c r="L6" i="4"/>
  <c r="I6" i="4"/>
  <c r="G6" i="4"/>
  <c r="F6" i="4"/>
  <c r="D6" i="4"/>
  <c r="C6" i="4"/>
  <c r="B6" i="4"/>
  <c r="A6" i="4"/>
  <c r="R5" i="4"/>
  <c r="O5" i="4"/>
  <c r="L5" i="4"/>
  <c r="I5" i="4"/>
  <c r="F5" i="4"/>
  <c r="E5" i="4"/>
  <c r="D5" i="4"/>
  <c r="C5" i="4"/>
  <c r="B5" i="4"/>
  <c r="A5" i="4"/>
  <c r="O4" i="4"/>
  <c r="L4" i="4"/>
  <c r="I4" i="4"/>
  <c r="G4" i="4"/>
  <c r="F4" i="4"/>
  <c r="C4" i="4"/>
  <c r="B4" i="4"/>
  <c r="A4" i="4"/>
  <c r="R3" i="4"/>
  <c r="O3" i="4"/>
  <c r="L3" i="4"/>
  <c r="I3" i="4"/>
  <c r="F3" i="4"/>
  <c r="E3" i="4"/>
  <c r="D3" i="4"/>
  <c r="C3" i="4"/>
  <c r="B3" i="4"/>
  <c r="A3" i="4"/>
  <c r="T14" i="2"/>
  <c r="C12" i="2"/>
  <c r="D11" i="2"/>
  <c r="T8" i="2"/>
  <c r="D6" i="2"/>
  <c r="D3" i="2"/>
  <c r="C3" i="2"/>
  <c r="H33" i="3"/>
  <c r="G26" i="3"/>
  <c r="F26" i="3"/>
  <c r="D26" i="3"/>
  <c r="H26" i="3" l="1"/>
  <c r="T12" i="2"/>
  <c r="T4" i="4"/>
  <c r="T5" i="2"/>
  <c r="T6" i="2"/>
  <c r="T7" i="2"/>
  <c r="T3" i="2"/>
  <c r="T9" i="2"/>
  <c r="T5" i="4"/>
  <c r="T6" i="4"/>
  <c r="T14" i="4"/>
  <c r="T15" i="4"/>
  <c r="T16" i="4"/>
  <c r="T15" i="2"/>
  <c r="T3" i="4"/>
  <c r="T11" i="2"/>
  <c r="T16" i="2"/>
  <c r="T9" i="4"/>
  <c r="T11" i="4"/>
  <c r="T12" i="4"/>
  <c r="T13" i="4"/>
  <c r="T13" i="2"/>
  <c r="T10" i="4"/>
  <c r="T7" i="4"/>
  <c r="B49" i="1"/>
  <c r="B51" i="1" s="1"/>
  <c r="B153" i="1"/>
  <c r="B73" i="1" l="1"/>
  <c r="F10" i="2" s="1"/>
  <c r="T10" i="2" s="1"/>
  <c r="B218" i="1"/>
  <c r="B36" i="1"/>
  <c r="B359" i="1" l="1"/>
  <c r="C359" i="1" s="1"/>
  <c r="D359" i="1" s="1"/>
  <c r="E359" i="1" s="1"/>
  <c r="F359" i="1" s="1"/>
  <c r="H362" i="1" s="1"/>
  <c r="B270" i="1"/>
  <c r="E335" i="1" l="1"/>
  <c r="E322" i="1" l="1"/>
  <c r="E361" i="1"/>
  <c r="D75" i="1"/>
  <c r="D77" i="1" s="1"/>
  <c r="D270" i="1"/>
  <c r="E270" i="1"/>
  <c r="F270" i="1"/>
  <c r="D348" i="1"/>
  <c r="E348" i="1"/>
  <c r="F348" i="1"/>
  <c r="C75" i="1"/>
  <c r="E75" i="1"/>
  <c r="E77" i="1" s="1"/>
  <c r="F75" i="1"/>
  <c r="C335" i="1"/>
  <c r="D335" i="1"/>
  <c r="F335" i="1"/>
  <c r="C270" i="1"/>
  <c r="F49" i="1"/>
  <c r="F322" i="1"/>
  <c r="C322" i="1"/>
  <c r="D361" i="1"/>
  <c r="F361" i="1"/>
  <c r="B361" i="1"/>
  <c r="C361" i="1"/>
  <c r="F218" i="1"/>
  <c r="C348" i="1"/>
  <c r="B322" i="1" l="1"/>
  <c r="B348" i="1"/>
  <c r="B75" i="1"/>
  <c r="B335" i="1"/>
  <c r="C26" i="3"/>
  <c r="E26" i="3"/>
  <c r="C309" i="1" l="1"/>
  <c r="D309" i="1"/>
  <c r="E309" i="1"/>
  <c r="F309" i="1"/>
  <c r="B309" i="1"/>
  <c r="C296" i="1"/>
  <c r="D296" i="1"/>
  <c r="E296" i="1"/>
  <c r="F296" i="1"/>
  <c r="B296" i="1"/>
  <c r="C283" i="1"/>
  <c r="D283" i="1"/>
  <c r="E283" i="1"/>
  <c r="F283" i="1"/>
  <c r="B283" i="1"/>
  <c r="B10" i="1" l="1"/>
  <c r="C12" i="1" l="1"/>
  <c r="D10" i="1"/>
  <c r="D12" i="1" s="1"/>
  <c r="E10" i="1"/>
  <c r="E12" i="1" s="1"/>
  <c r="F10" i="1"/>
  <c r="F23" i="1"/>
  <c r="C23" i="1"/>
  <c r="C25" i="1" s="1"/>
  <c r="D23" i="1"/>
  <c r="E23" i="1"/>
  <c r="B23" i="1"/>
  <c r="C36" i="1"/>
  <c r="E36" i="1"/>
  <c r="E38" i="1" s="1"/>
  <c r="F36" i="1"/>
  <c r="C62" i="1"/>
  <c r="D62" i="1"/>
  <c r="D64" i="1" s="1"/>
  <c r="U16" i="2" s="1"/>
  <c r="E62" i="1"/>
  <c r="E64" i="1" s="1"/>
  <c r="F62" i="1"/>
  <c r="F64" i="1" s="1"/>
  <c r="C88" i="1"/>
  <c r="C90" i="1" s="1"/>
  <c r="D88" i="1"/>
  <c r="D90" i="1" s="1"/>
  <c r="E88" i="1"/>
  <c r="F88" i="1"/>
  <c r="F90" i="1" s="1"/>
  <c r="C101" i="1"/>
  <c r="D101" i="1"/>
  <c r="E101" i="1"/>
  <c r="F101" i="1"/>
  <c r="B101" i="1"/>
  <c r="C114" i="1"/>
  <c r="D114" i="1"/>
  <c r="E114" i="1"/>
  <c r="F114" i="1"/>
  <c r="C127" i="1"/>
  <c r="D127" i="1"/>
  <c r="E127" i="1"/>
  <c r="F127" i="1"/>
  <c r="B127" i="1"/>
  <c r="C140" i="1"/>
  <c r="D140" i="1"/>
  <c r="E140" i="1"/>
  <c r="F140" i="1"/>
  <c r="C179" i="1"/>
  <c r="D179" i="1"/>
  <c r="D181" i="1" s="1"/>
  <c r="E179" i="1"/>
  <c r="F179" i="1"/>
  <c r="B179" i="1"/>
  <c r="C192" i="1"/>
  <c r="C194" i="1" s="1"/>
  <c r="D192" i="1"/>
  <c r="E192" i="1"/>
  <c r="F192" i="1"/>
  <c r="B192" i="1"/>
  <c r="C205" i="1"/>
  <c r="D205" i="1"/>
  <c r="D207" i="1" s="1"/>
  <c r="E205" i="1"/>
  <c r="F205" i="1"/>
  <c r="B205" i="1"/>
  <c r="D257" i="1"/>
  <c r="E257" i="1"/>
  <c r="F257" i="1"/>
  <c r="B257" i="1"/>
  <c r="D244" i="1"/>
  <c r="E244" i="1"/>
  <c r="F244" i="1"/>
  <c r="C231" i="1"/>
  <c r="D231" i="1"/>
  <c r="E233" i="1" s="1"/>
  <c r="E231" i="1"/>
  <c r="F231" i="1"/>
  <c r="B231" i="1"/>
  <c r="C166" i="1" l="1"/>
  <c r="D166" i="1"/>
  <c r="E166" i="1"/>
  <c r="F166" i="1"/>
  <c r="B166" i="1"/>
  <c r="Z16" i="1" l="1"/>
  <c r="Z15" i="1"/>
  <c r="B38" i="1" s="1"/>
  <c r="D25" i="1"/>
  <c r="E25" i="1"/>
  <c r="G168" i="1" l="1"/>
  <c r="D311" i="1"/>
  <c r="G311" i="1" s="1"/>
  <c r="F311" i="1"/>
  <c r="F285" i="1"/>
  <c r="D285" i="1"/>
  <c r="E285" i="1"/>
  <c r="B12" i="1"/>
  <c r="F142" i="1"/>
  <c r="E142" i="1"/>
  <c r="F12" i="1"/>
  <c r="C129" i="1"/>
  <c r="F233" i="1"/>
  <c r="F38" i="1"/>
  <c r="E246" i="1"/>
  <c r="F246" i="1"/>
  <c r="C38" i="1"/>
  <c r="F25" i="1"/>
  <c r="B363" i="1"/>
  <c r="C363" i="1"/>
  <c r="D363" i="1"/>
  <c r="E363" i="1"/>
  <c r="F363" i="1"/>
  <c r="F168" i="1"/>
  <c r="C168" i="1"/>
  <c r="E168" i="1"/>
  <c r="B168" i="1"/>
  <c r="B25" i="1"/>
  <c r="D142" i="1"/>
  <c r="C142" i="1"/>
  <c r="C623" i="1"/>
  <c r="F77" i="1"/>
  <c r="D103" i="1"/>
  <c r="E155" i="1"/>
  <c r="C181" i="1"/>
  <c r="F194" i="1"/>
  <c r="E298" i="1"/>
  <c r="F337" i="1"/>
  <c r="E350" i="1"/>
  <c r="C376" i="1"/>
  <c r="B389" i="1"/>
  <c r="F389" i="1"/>
  <c r="E402" i="1"/>
  <c r="D415" i="1"/>
  <c r="C428" i="1"/>
  <c r="B441" i="1"/>
  <c r="F441" i="1"/>
  <c r="E454" i="1"/>
  <c r="D467" i="1"/>
  <c r="C480" i="1"/>
  <c r="B493" i="1"/>
  <c r="F493" i="1"/>
  <c r="E506" i="1"/>
  <c r="D519" i="1"/>
  <c r="C532" i="1"/>
  <c r="B545" i="1"/>
  <c r="F545" i="1"/>
  <c r="E558" i="1"/>
  <c r="D571" i="1"/>
  <c r="C584" i="1"/>
  <c r="B597" i="1"/>
  <c r="F597" i="1"/>
  <c r="E610" i="1"/>
  <c r="D623" i="1"/>
  <c r="E51" i="1"/>
  <c r="C77" i="1"/>
  <c r="E103" i="1"/>
  <c r="B155" i="1"/>
  <c r="F155" i="1"/>
  <c r="D220" i="1"/>
  <c r="F298" i="1"/>
  <c r="C337" i="1"/>
  <c r="F350" i="1"/>
  <c r="D376" i="1"/>
  <c r="C389" i="1"/>
  <c r="B402" i="1"/>
  <c r="F402" i="1"/>
  <c r="E415" i="1"/>
  <c r="D428" i="1"/>
  <c r="C441" i="1"/>
  <c r="B454" i="1"/>
  <c r="F454" i="1"/>
  <c r="E467" i="1"/>
  <c r="D480" i="1"/>
  <c r="C493" i="1"/>
  <c r="B506" i="1"/>
  <c r="F506" i="1"/>
  <c r="E519" i="1"/>
  <c r="D532" i="1"/>
  <c r="C545" i="1"/>
  <c r="B558" i="1"/>
  <c r="F558" i="1"/>
  <c r="E571" i="1"/>
  <c r="D584" i="1"/>
  <c r="C597" i="1"/>
  <c r="B610" i="1"/>
  <c r="F610" i="1"/>
  <c r="E623" i="1"/>
  <c r="F51" i="1"/>
  <c r="E116" i="1"/>
  <c r="D129" i="1"/>
  <c r="E181" i="1"/>
  <c r="D194" i="1"/>
  <c r="B207" i="1"/>
  <c r="E220" i="1"/>
  <c r="C298" i="1"/>
  <c r="E324" i="1"/>
  <c r="D337" i="1"/>
  <c r="E376" i="1"/>
  <c r="D389" i="1"/>
  <c r="C402" i="1"/>
  <c r="B415" i="1"/>
  <c r="F415" i="1"/>
  <c r="E428" i="1"/>
  <c r="D441" i="1"/>
  <c r="C454" i="1"/>
  <c r="B467" i="1"/>
  <c r="F467" i="1"/>
  <c r="E480" i="1"/>
  <c r="D493" i="1"/>
  <c r="C506" i="1"/>
  <c r="B519" i="1"/>
  <c r="F519" i="1"/>
  <c r="E532" i="1"/>
  <c r="D545" i="1"/>
  <c r="C558" i="1"/>
  <c r="B571" i="1"/>
  <c r="F571" i="1"/>
  <c r="E584" i="1"/>
  <c r="D597" i="1"/>
  <c r="C610" i="1"/>
  <c r="B623" i="1"/>
  <c r="F623" i="1"/>
  <c r="F116" i="1"/>
  <c r="E129" i="1"/>
  <c r="D155" i="1"/>
  <c r="B181" i="1"/>
  <c r="F181" i="1"/>
  <c r="E194" i="1"/>
  <c r="C207" i="1"/>
  <c r="F272" i="1"/>
  <c r="D298" i="1"/>
  <c r="F324" i="1"/>
  <c r="E337" i="1"/>
  <c r="D350" i="1"/>
  <c r="B376" i="1"/>
  <c r="F376" i="1"/>
  <c r="E389" i="1"/>
  <c r="D402" i="1"/>
  <c r="C415" i="1"/>
  <c r="B428" i="1"/>
  <c r="F428" i="1"/>
  <c r="E441" i="1"/>
  <c r="D454" i="1"/>
  <c r="C467" i="1"/>
  <c r="B480" i="1"/>
  <c r="F480" i="1"/>
  <c r="E493" i="1"/>
  <c r="D506" i="1"/>
  <c r="C519" i="1"/>
  <c r="B532" i="1"/>
  <c r="F532" i="1"/>
  <c r="E545" i="1"/>
  <c r="D558" i="1"/>
  <c r="C571" i="1"/>
  <c r="B584" i="1"/>
  <c r="F584" i="1"/>
  <c r="E597" i="1"/>
  <c r="D610" i="1"/>
  <c r="F612" i="1"/>
  <c r="E612" i="1"/>
  <c r="D612" i="1"/>
  <c r="C612" i="1"/>
  <c r="B612" i="1"/>
  <c r="F599" i="1"/>
  <c r="E599" i="1"/>
  <c r="D599" i="1"/>
  <c r="C599" i="1"/>
  <c r="B599" i="1"/>
  <c r="F586" i="1"/>
  <c r="E586" i="1"/>
  <c r="D586" i="1"/>
  <c r="C586" i="1"/>
  <c r="B586" i="1"/>
  <c r="F573" i="1"/>
  <c r="E573" i="1"/>
  <c r="D573" i="1"/>
  <c r="C573" i="1"/>
  <c r="B573" i="1"/>
  <c r="F560" i="1"/>
  <c r="E560" i="1"/>
  <c r="D560" i="1"/>
  <c r="C560" i="1"/>
  <c r="B560" i="1"/>
  <c r="F547" i="1"/>
  <c r="E547" i="1"/>
  <c r="D547" i="1"/>
  <c r="C547" i="1"/>
  <c r="B547" i="1"/>
  <c r="F534" i="1"/>
  <c r="E534" i="1"/>
  <c r="D534" i="1"/>
  <c r="C534" i="1"/>
  <c r="B534" i="1"/>
  <c r="F521" i="1"/>
  <c r="E521" i="1"/>
  <c r="D521" i="1"/>
  <c r="C521" i="1"/>
  <c r="B521" i="1"/>
  <c r="F508" i="1"/>
  <c r="E508" i="1"/>
  <c r="D508" i="1"/>
  <c r="C508" i="1"/>
  <c r="B508" i="1"/>
  <c r="F495" i="1"/>
  <c r="E495" i="1"/>
  <c r="D495" i="1"/>
  <c r="C495" i="1"/>
  <c r="B495" i="1"/>
  <c r="F482" i="1"/>
  <c r="E482" i="1"/>
  <c r="D482" i="1"/>
  <c r="C482" i="1"/>
  <c r="B482" i="1"/>
  <c r="F469" i="1"/>
  <c r="E469" i="1"/>
  <c r="D469" i="1"/>
  <c r="C469" i="1"/>
  <c r="B469" i="1"/>
  <c r="F456" i="1"/>
  <c r="E456" i="1"/>
  <c r="D456" i="1"/>
  <c r="C456" i="1"/>
  <c r="B456" i="1"/>
  <c r="F443" i="1"/>
  <c r="E443" i="1"/>
  <c r="D443" i="1"/>
  <c r="C443" i="1"/>
  <c r="B443" i="1"/>
  <c r="F430" i="1"/>
  <c r="E430" i="1"/>
  <c r="D430" i="1"/>
  <c r="C430" i="1"/>
  <c r="B430" i="1"/>
  <c r="F417" i="1"/>
  <c r="E417" i="1"/>
  <c r="D417" i="1"/>
  <c r="C417" i="1"/>
  <c r="B417" i="1"/>
  <c r="F404" i="1"/>
  <c r="E404" i="1"/>
  <c r="D404" i="1"/>
  <c r="C404" i="1"/>
  <c r="B404" i="1"/>
  <c r="F391" i="1"/>
  <c r="E391" i="1"/>
  <c r="D391" i="1"/>
  <c r="C391" i="1"/>
  <c r="B391" i="1"/>
  <c r="F378" i="1"/>
  <c r="E378" i="1"/>
  <c r="D378" i="1"/>
  <c r="C378" i="1"/>
  <c r="B378" i="1"/>
  <c r="F365" i="1"/>
  <c r="E365" i="1"/>
  <c r="D365" i="1"/>
  <c r="C365" i="1"/>
  <c r="B365" i="1"/>
  <c r="D326" i="1"/>
  <c r="B274" i="1"/>
  <c r="B619" i="1"/>
  <c r="C619" i="1" s="1"/>
  <c r="D619" i="1" s="1"/>
  <c r="E619" i="1" s="1"/>
  <c r="F619" i="1" s="1"/>
  <c r="H622" i="1" s="1"/>
  <c r="B606" i="1"/>
  <c r="C606" i="1" s="1"/>
  <c r="D606" i="1" s="1"/>
  <c r="E606" i="1" s="1"/>
  <c r="F606" i="1" s="1"/>
  <c r="H609" i="1" s="1"/>
  <c r="B593" i="1"/>
  <c r="C593" i="1" s="1"/>
  <c r="D593" i="1" s="1"/>
  <c r="E593" i="1" s="1"/>
  <c r="F593" i="1" s="1"/>
  <c r="H596" i="1" s="1"/>
  <c r="B580" i="1"/>
  <c r="C580" i="1" s="1"/>
  <c r="D580" i="1" s="1"/>
  <c r="E580" i="1" s="1"/>
  <c r="F580" i="1" s="1"/>
  <c r="H583" i="1" s="1"/>
  <c r="B567" i="1"/>
  <c r="C567" i="1" s="1"/>
  <c r="D567" i="1" s="1"/>
  <c r="E567" i="1" s="1"/>
  <c r="F567" i="1" s="1"/>
  <c r="H570" i="1" s="1"/>
  <c r="B554" i="1"/>
  <c r="C554" i="1" s="1"/>
  <c r="D554" i="1" s="1"/>
  <c r="E554" i="1" s="1"/>
  <c r="F554" i="1" s="1"/>
  <c r="H557" i="1" s="1"/>
  <c r="B541" i="1"/>
  <c r="C541" i="1" s="1"/>
  <c r="D541" i="1" s="1"/>
  <c r="E541" i="1" s="1"/>
  <c r="F541" i="1" s="1"/>
  <c r="H544" i="1" s="1"/>
  <c r="B528" i="1"/>
  <c r="C528" i="1" s="1"/>
  <c r="D528" i="1" s="1"/>
  <c r="E528" i="1" s="1"/>
  <c r="F528" i="1" s="1"/>
  <c r="H531" i="1" s="1"/>
  <c r="B515" i="1"/>
  <c r="C515" i="1" s="1"/>
  <c r="D515" i="1" s="1"/>
  <c r="E515" i="1" s="1"/>
  <c r="F515" i="1" s="1"/>
  <c r="H518" i="1" s="1"/>
  <c r="B502" i="1"/>
  <c r="C502" i="1" s="1"/>
  <c r="D502" i="1" s="1"/>
  <c r="E502" i="1" s="1"/>
  <c r="F502" i="1" s="1"/>
  <c r="H505" i="1" s="1"/>
  <c r="B489" i="1"/>
  <c r="C489" i="1" s="1"/>
  <c r="D489" i="1" s="1"/>
  <c r="E489" i="1" s="1"/>
  <c r="F489" i="1" s="1"/>
  <c r="H492" i="1" s="1"/>
  <c r="B476" i="1"/>
  <c r="C476" i="1" s="1"/>
  <c r="D476" i="1" s="1"/>
  <c r="E476" i="1" s="1"/>
  <c r="F476" i="1" s="1"/>
  <c r="H479" i="1" s="1"/>
  <c r="B463" i="1"/>
  <c r="C463" i="1" s="1"/>
  <c r="D463" i="1" s="1"/>
  <c r="E463" i="1" s="1"/>
  <c r="F463" i="1" s="1"/>
  <c r="H466" i="1" s="1"/>
  <c r="B450" i="1"/>
  <c r="C450" i="1" s="1"/>
  <c r="D450" i="1" s="1"/>
  <c r="E450" i="1" s="1"/>
  <c r="F450" i="1" s="1"/>
  <c r="H453" i="1" s="1"/>
  <c r="B437" i="1"/>
  <c r="C437" i="1" s="1"/>
  <c r="D437" i="1" s="1"/>
  <c r="E437" i="1" s="1"/>
  <c r="F437" i="1" s="1"/>
  <c r="H440" i="1" s="1"/>
  <c r="B424" i="1"/>
  <c r="C424" i="1" s="1"/>
  <c r="D424" i="1" s="1"/>
  <c r="E424" i="1" s="1"/>
  <c r="F424" i="1" s="1"/>
  <c r="H427" i="1" s="1"/>
  <c r="B411" i="1"/>
  <c r="C411" i="1" s="1"/>
  <c r="D411" i="1" s="1"/>
  <c r="E411" i="1" s="1"/>
  <c r="F411" i="1" s="1"/>
  <c r="H414" i="1" s="1"/>
  <c r="B398" i="1"/>
  <c r="C398" i="1" s="1"/>
  <c r="D398" i="1" s="1"/>
  <c r="E398" i="1" s="1"/>
  <c r="F398" i="1" s="1"/>
  <c r="H401" i="1" s="1"/>
  <c r="B385" i="1"/>
  <c r="C385" i="1" s="1"/>
  <c r="D385" i="1" s="1"/>
  <c r="E385" i="1" s="1"/>
  <c r="F385" i="1" s="1"/>
  <c r="H388" i="1" s="1"/>
  <c r="B372" i="1"/>
  <c r="C372" i="1" s="1"/>
  <c r="D372" i="1" s="1"/>
  <c r="E372" i="1" s="1"/>
  <c r="F372" i="1" s="1"/>
  <c r="H375" i="1" s="1"/>
  <c r="C313" i="1"/>
  <c r="B346" i="1"/>
  <c r="C346" i="1" s="1"/>
  <c r="D346" i="1" s="1"/>
  <c r="E346" i="1" s="1"/>
  <c r="F346" i="1" s="1"/>
  <c r="B333" i="1"/>
  <c r="C333" i="1" s="1"/>
  <c r="D333" i="1" s="1"/>
  <c r="E333" i="1" s="1"/>
  <c r="F333" i="1" s="1"/>
  <c r="H336" i="1" s="1"/>
  <c r="B320" i="1"/>
  <c r="C320" i="1" s="1"/>
  <c r="D320" i="1" s="1"/>
  <c r="E320" i="1" s="1"/>
  <c r="F320" i="1" s="1"/>
  <c r="B307" i="1"/>
  <c r="C307" i="1" s="1"/>
  <c r="D307" i="1" s="1"/>
  <c r="E307" i="1" s="1"/>
  <c r="F307" i="1" s="1"/>
  <c r="B294" i="1"/>
  <c r="C294" i="1" s="1"/>
  <c r="D294" i="1" s="1"/>
  <c r="E294" i="1" s="1"/>
  <c r="F294" i="1" s="1"/>
  <c r="B281" i="1"/>
  <c r="C281" i="1" s="1"/>
  <c r="D281" i="1" s="1"/>
  <c r="E281" i="1" s="1"/>
  <c r="F281" i="1" s="1"/>
  <c r="B268" i="1"/>
  <c r="C268" i="1" s="1"/>
  <c r="D268" i="1" s="1"/>
  <c r="E268" i="1" s="1"/>
  <c r="F268" i="1" s="1"/>
  <c r="H271" i="1" s="1"/>
  <c r="B255" i="1"/>
  <c r="C255" i="1" s="1"/>
  <c r="D255" i="1" s="1"/>
  <c r="E255" i="1" s="1"/>
  <c r="F255" i="1" s="1"/>
  <c r="H258" i="1" s="1"/>
  <c r="R11" i="1" s="1"/>
  <c r="B242" i="1"/>
  <c r="C242" i="1" s="1"/>
  <c r="D242" i="1" s="1"/>
  <c r="E242" i="1" s="1"/>
  <c r="F242" i="1" s="1"/>
  <c r="H245" i="1" s="1"/>
  <c r="R7" i="1" s="1"/>
  <c r="B229" i="1"/>
  <c r="C229" i="1" s="1"/>
  <c r="D229" i="1" s="1"/>
  <c r="E229" i="1" s="1"/>
  <c r="F229" i="1" s="1"/>
  <c r="H232" i="1" s="1"/>
  <c r="R10" i="1" s="1"/>
  <c r="B203" i="1"/>
  <c r="C203" i="1" s="1"/>
  <c r="D203" i="1" s="1"/>
  <c r="E203" i="1" s="1"/>
  <c r="F203" i="1" s="1"/>
  <c r="H206" i="1" s="1"/>
  <c r="R9" i="1" s="1"/>
  <c r="B190" i="1"/>
  <c r="C190" i="1" s="1"/>
  <c r="D190" i="1" s="1"/>
  <c r="E190" i="1" s="1"/>
  <c r="F190" i="1" s="1"/>
  <c r="H193" i="1" s="1"/>
  <c r="R4" i="1" s="1"/>
  <c r="B177" i="1"/>
  <c r="C177" i="1" s="1"/>
  <c r="D177" i="1" s="1"/>
  <c r="E177" i="1" s="1"/>
  <c r="F177" i="1" s="1"/>
  <c r="H180" i="1" s="1"/>
  <c r="B164" i="1"/>
  <c r="C151" i="1"/>
  <c r="D151" i="1" s="1"/>
  <c r="E151" i="1" s="1"/>
  <c r="F151" i="1" s="1"/>
  <c r="H154" i="1" s="1"/>
  <c r="R15" i="1" s="1"/>
  <c r="B138" i="1"/>
  <c r="C138" i="1" s="1"/>
  <c r="D138" i="1" s="1"/>
  <c r="B125" i="1"/>
  <c r="C125" i="1" s="1"/>
  <c r="D125" i="1" s="1"/>
  <c r="E125" i="1" s="1"/>
  <c r="F125" i="1" s="1"/>
  <c r="H128" i="1" s="1"/>
  <c r="R3" i="1" s="1"/>
  <c r="B112" i="1"/>
  <c r="C112" i="1" s="1"/>
  <c r="D112" i="1" s="1"/>
  <c r="E112" i="1" s="1"/>
  <c r="F112" i="1" s="1"/>
  <c r="H115" i="1" s="1"/>
  <c r="R14" i="1" s="1"/>
  <c r="B99" i="1"/>
  <c r="B86" i="1"/>
  <c r="C86" i="1" s="1"/>
  <c r="D86" i="1" s="1"/>
  <c r="E86" i="1" s="1"/>
  <c r="F86" i="1" s="1"/>
  <c r="H89" i="1" s="1"/>
  <c r="R16" i="1" s="1"/>
  <c r="C73" i="1"/>
  <c r="D73" i="1" s="1"/>
  <c r="E73" i="1" s="1"/>
  <c r="F73" i="1" s="1"/>
  <c r="B60" i="1"/>
  <c r="C60" i="1" s="1"/>
  <c r="D60" i="1" s="1"/>
  <c r="E60" i="1" s="1"/>
  <c r="F60" i="1" s="1"/>
  <c r="H63" i="1" s="1"/>
  <c r="R2" i="1" s="1"/>
  <c r="B47" i="1"/>
  <c r="F20" i="2" s="1"/>
  <c r="T20" i="2" s="1"/>
  <c r="C34" i="1"/>
  <c r="D34" i="1" s="1"/>
  <c r="E34" i="1" s="1"/>
  <c r="F34" i="1" s="1"/>
  <c r="B21" i="1"/>
  <c r="C21" i="1" s="1"/>
  <c r="D21" i="1" s="1"/>
  <c r="E21" i="1" s="1"/>
  <c r="F21" i="1" s="1"/>
  <c r="H24" i="1" s="1"/>
  <c r="R17" i="1" s="1"/>
  <c r="B8" i="1"/>
  <c r="C8" i="1" s="1"/>
  <c r="D8" i="1" s="1"/>
  <c r="E8" i="1" s="1"/>
  <c r="F8" i="1" s="1"/>
  <c r="H11" i="1" s="1"/>
  <c r="H37" i="1" l="1"/>
  <c r="R6" i="1" s="1"/>
  <c r="B92" i="1" s="1"/>
  <c r="G25" i="1"/>
  <c r="E138" i="1"/>
  <c r="F138" i="1" s="1"/>
  <c r="H141" i="1" s="1"/>
  <c r="R13" i="1" s="1"/>
  <c r="G12" i="1"/>
  <c r="W6" i="4"/>
  <c r="G38" i="1"/>
  <c r="C300" i="1"/>
  <c r="H76" i="1"/>
  <c r="R8" i="1" s="1"/>
  <c r="H284" i="1"/>
  <c r="C339" i="1"/>
  <c r="H297" i="1"/>
  <c r="B235" i="1"/>
  <c r="H349" i="1"/>
  <c r="B313" i="1"/>
  <c r="H310" i="1"/>
  <c r="B300" i="1"/>
  <c r="H323" i="1"/>
  <c r="G233" i="1"/>
  <c r="G246" i="1"/>
  <c r="G285" i="1"/>
  <c r="F274" i="1"/>
  <c r="F339" i="1"/>
  <c r="G428" i="1"/>
  <c r="G103" i="1"/>
  <c r="H219" i="1"/>
  <c r="F261" i="1"/>
  <c r="E261" i="1"/>
  <c r="D300" i="1"/>
  <c r="G220" i="1"/>
  <c r="G272" i="1"/>
  <c r="G116" i="1"/>
  <c r="G181" i="1"/>
  <c r="D339" i="1"/>
  <c r="G64" i="1"/>
  <c r="C66" i="1"/>
  <c r="D53" i="1"/>
  <c r="F352" i="1"/>
  <c r="C287" i="1"/>
  <c r="G480" i="1"/>
  <c r="G623" i="1"/>
  <c r="G415" i="1"/>
  <c r="G51" i="1"/>
  <c r="G558" i="1"/>
  <c r="G441" i="1"/>
  <c r="G142" i="1"/>
  <c r="D313" i="1"/>
  <c r="C222" i="1"/>
  <c r="G571" i="1"/>
  <c r="G207" i="1"/>
  <c r="G129" i="1"/>
  <c r="G506" i="1"/>
  <c r="G597" i="1"/>
  <c r="G389" i="1"/>
  <c r="G337" i="1"/>
  <c r="D131" i="1"/>
  <c r="F53" i="1"/>
  <c r="G584" i="1"/>
  <c r="G376" i="1"/>
  <c r="G324" i="1"/>
  <c r="G519" i="1"/>
  <c r="G259" i="1"/>
  <c r="G454" i="1"/>
  <c r="G155" i="1"/>
  <c r="G90" i="1"/>
  <c r="G545" i="1"/>
  <c r="G194" i="1"/>
  <c r="G77" i="1"/>
  <c r="B248" i="1"/>
  <c r="D287" i="1"/>
  <c r="G532" i="1"/>
  <c r="G467" i="1"/>
  <c r="G298" i="1"/>
  <c r="G610" i="1"/>
  <c r="G402" i="1"/>
  <c r="G350" i="1"/>
  <c r="G493" i="1"/>
  <c r="G363" i="1"/>
  <c r="C47" i="1"/>
  <c r="D47" i="1" s="1"/>
  <c r="E47" i="1" s="1"/>
  <c r="F47" i="1" s="1"/>
  <c r="H50" i="1" s="1"/>
  <c r="R18" i="1" s="1"/>
  <c r="D248" i="1" s="1"/>
  <c r="F144" i="1"/>
  <c r="F248" i="1"/>
  <c r="F183" i="1"/>
  <c r="F1" i="1"/>
  <c r="F157" i="1"/>
  <c r="F196" i="1"/>
  <c r="F40" i="1"/>
  <c r="F92" i="1"/>
  <c r="F170" i="1"/>
  <c r="F105" i="1"/>
  <c r="F209" i="1"/>
  <c r="E105" i="1"/>
  <c r="E222" i="1"/>
  <c r="E27" i="1"/>
  <c r="E131" i="1"/>
  <c r="E157" i="1"/>
  <c r="E209" i="1"/>
  <c r="E248" i="1"/>
  <c r="E92" i="1"/>
  <c r="E14" i="1"/>
  <c r="E40" i="1"/>
  <c r="E118" i="1"/>
  <c r="E144" i="1"/>
  <c r="E235" i="1"/>
  <c r="D92" i="1"/>
  <c r="D157" i="1"/>
  <c r="C157" i="1"/>
  <c r="D79" i="1"/>
  <c r="B131" i="1"/>
  <c r="B157" i="1"/>
  <c r="C248" i="1"/>
  <c r="D144" i="1"/>
  <c r="B40" i="1"/>
  <c r="C40" i="1"/>
  <c r="B118" i="1"/>
  <c r="C99" i="1"/>
  <c r="D99" i="1" s="1"/>
  <c r="E99" i="1" s="1"/>
  <c r="F99" i="1" s="1"/>
  <c r="H102" i="1" s="1"/>
  <c r="R5" i="1" s="1"/>
  <c r="D531" i="1"/>
  <c r="D388" i="1"/>
  <c r="D440" i="1"/>
  <c r="D492" i="1"/>
  <c r="D544" i="1"/>
  <c r="D596" i="1"/>
  <c r="D401" i="1"/>
  <c r="D453" i="1"/>
  <c r="D505" i="1"/>
  <c r="D557" i="1"/>
  <c r="D414" i="1"/>
  <c r="D466" i="1"/>
  <c r="D518" i="1"/>
  <c r="D570" i="1"/>
  <c r="D609" i="1"/>
  <c r="D622" i="1"/>
  <c r="D375" i="1"/>
  <c r="D427" i="1"/>
  <c r="D479" i="1"/>
  <c r="D583" i="1"/>
  <c r="C164" i="1"/>
  <c r="F131" i="1" l="1"/>
  <c r="R1" i="1"/>
  <c r="B14" i="1"/>
  <c r="B183" i="1"/>
  <c r="W7" i="4"/>
  <c r="W4" i="2"/>
  <c r="W7" i="2"/>
  <c r="W9" i="2"/>
  <c r="W10" i="2"/>
  <c r="W3" i="2"/>
  <c r="W12" i="2"/>
  <c r="W8" i="2"/>
  <c r="W6" i="2"/>
  <c r="W14" i="2"/>
  <c r="W5" i="2"/>
  <c r="W13" i="2"/>
  <c r="C118" i="1"/>
  <c r="W5" i="4"/>
  <c r="W10" i="4"/>
  <c r="W16" i="4"/>
  <c r="W15" i="4"/>
  <c r="W4" i="4"/>
  <c r="W14" i="4"/>
  <c r="W9" i="4"/>
  <c r="W3" i="4"/>
  <c r="W13" i="4"/>
  <c r="W12" i="4"/>
  <c r="B66" i="1"/>
  <c r="B287" i="1"/>
  <c r="E326" i="1"/>
  <c r="F222" i="1"/>
  <c r="C352" i="1"/>
  <c r="F326" i="1"/>
  <c r="D105" i="1"/>
  <c r="C27" i="1"/>
  <c r="F14" i="1"/>
  <c r="D14" i="1"/>
  <c r="F287" i="1"/>
  <c r="B339" i="1"/>
  <c r="E352" i="1"/>
  <c r="E196" i="1"/>
  <c r="F300" i="1"/>
  <c r="B209" i="1"/>
  <c r="D235" i="1"/>
  <c r="E1" i="1"/>
  <c r="C1" i="1"/>
  <c r="E313" i="1"/>
  <c r="F66" i="1"/>
  <c r="C261" i="1"/>
  <c r="F313" i="1"/>
  <c r="C209" i="1"/>
  <c r="E339" i="1"/>
  <c r="D352" i="1"/>
  <c r="E66" i="1"/>
  <c r="E300" i="1"/>
  <c r="D66" i="1"/>
  <c r="U18" i="2" s="1"/>
  <c r="C326" i="1"/>
  <c r="D274" i="1"/>
  <c r="B352" i="1"/>
  <c r="E274" i="1"/>
  <c r="D118" i="1"/>
  <c r="E79" i="1"/>
  <c r="B27" i="1"/>
  <c r="B105" i="1"/>
  <c r="D222" i="1"/>
  <c r="C235" i="1"/>
  <c r="B196" i="1"/>
  <c r="C274" i="1"/>
  <c r="E287" i="1"/>
  <c r="B53" i="1"/>
  <c r="C105" i="1"/>
  <c r="D261" i="1"/>
  <c r="D170" i="1"/>
  <c r="B261" i="1"/>
  <c r="B326" i="1"/>
  <c r="C183" i="1"/>
  <c r="C196" i="1"/>
  <c r="C170" i="1"/>
  <c r="B222" i="1"/>
  <c r="F118" i="1"/>
  <c r="C53" i="1"/>
  <c r="E170" i="1"/>
  <c r="D1" i="1"/>
  <c r="E183" i="1"/>
  <c r="F27" i="1"/>
  <c r="D258" i="1"/>
  <c r="D167" i="1"/>
  <c r="D168" i="1" s="1"/>
  <c r="C144" i="1"/>
  <c r="B79" i="1"/>
  <c r="D196" i="1"/>
  <c r="D164" i="1"/>
  <c r="C92" i="1" l="1"/>
  <c r="D102" i="1" s="1"/>
  <c r="U9" i="4" s="1"/>
  <c r="D183" i="1"/>
  <c r="D193" i="1" s="1"/>
  <c r="U12" i="2" s="1"/>
  <c r="D27" i="1"/>
  <c r="D37" i="1" s="1"/>
  <c r="U4" i="2" s="1"/>
  <c r="D40" i="1"/>
  <c r="D50" i="1" s="1"/>
  <c r="U8" i="2" s="1"/>
  <c r="F79" i="1"/>
  <c r="B170" i="1"/>
  <c r="D180" i="1" s="1"/>
  <c r="U3" i="2" s="1"/>
  <c r="C131" i="1"/>
  <c r="D141" i="1" s="1"/>
  <c r="U5" i="2" s="1"/>
  <c r="B1" i="1"/>
  <c r="D11" i="1" s="1"/>
  <c r="U7" i="2" s="1"/>
  <c r="C14" i="1"/>
  <c r="D24" i="1" s="1"/>
  <c r="U6" i="2" s="1"/>
  <c r="D310" i="1"/>
  <c r="D297" i="1"/>
  <c r="D232" i="1"/>
  <c r="U13" i="2" s="1"/>
  <c r="D362" i="1"/>
  <c r="D349" i="1"/>
  <c r="D323" i="1"/>
  <c r="D128" i="1"/>
  <c r="D76" i="1"/>
  <c r="U9" i="2" s="1"/>
  <c r="D271" i="1"/>
  <c r="D115" i="1"/>
  <c r="D206" i="1"/>
  <c r="U14" i="2" s="1"/>
  <c r="D284" i="1"/>
  <c r="D336" i="1"/>
  <c r="E164" i="1"/>
  <c r="U13" i="4" l="1"/>
  <c r="U7" i="4"/>
  <c r="U4" i="4"/>
  <c r="U10" i="4"/>
  <c r="U3" i="4"/>
  <c r="U16" i="4"/>
  <c r="U12" i="4"/>
  <c r="U15" i="4"/>
  <c r="U6" i="4"/>
  <c r="U5" i="4"/>
  <c r="F164" i="1"/>
  <c r="H167" i="1" s="1"/>
  <c r="E53" i="1" l="1"/>
  <c r="D63" i="1" s="1"/>
  <c r="U15" i="2" s="1"/>
  <c r="F235" i="1"/>
  <c r="D245" i="1" s="1"/>
  <c r="C79" i="1"/>
  <c r="D89" i="1" s="1"/>
  <c r="D209" i="1"/>
  <c r="D219" i="1" s="1"/>
  <c r="U11" i="2" s="1"/>
  <c r="B144" i="1"/>
  <c r="D154" i="1" s="1"/>
  <c r="U10" i="2" l="1"/>
  <c r="U11" i="4"/>
  <c r="U14" i="4"/>
</calcChain>
</file>

<file path=xl/sharedStrings.xml><?xml version="1.0" encoding="utf-8"?>
<sst xmlns="http://schemas.openxmlformats.org/spreadsheetml/2006/main" count="749" uniqueCount="107">
  <si>
    <t>Rond</t>
  </si>
  <si>
    <t>Nr</t>
  </si>
  <si>
    <t>Mot nr</t>
  </si>
  <si>
    <t>Färg</t>
  </si>
  <si>
    <t>Poäng</t>
  </si>
  <si>
    <t>Summa Poäng</t>
  </si>
  <si>
    <t>S-B/kvalitetspoäng</t>
  </si>
  <si>
    <t>Placering</t>
  </si>
  <si>
    <t>motr</t>
  </si>
  <si>
    <t>dr</t>
  </si>
  <si>
    <t>+/-</t>
  </si>
  <si>
    <t>DR</t>
  </si>
  <si>
    <t>Remi</t>
  </si>
  <si>
    <t>Förlust</t>
  </si>
  <si>
    <t>Namn+Klubb</t>
  </si>
  <si>
    <t>Lask</t>
  </si>
  <si>
    <t>ELO</t>
  </si>
  <si>
    <t>S:a</t>
  </si>
  <si>
    <t>KV</t>
  </si>
  <si>
    <t>Pl.</t>
  </si>
  <si>
    <t/>
  </si>
  <si>
    <t>E</t>
  </si>
  <si>
    <t>N</t>
  </si>
  <si>
    <t>Efternamn</t>
  </si>
  <si>
    <t>Skall Betala</t>
  </si>
  <si>
    <t>Betalt</t>
  </si>
  <si>
    <t>pg</t>
  </si>
  <si>
    <t>Rating</t>
  </si>
  <si>
    <t>Klubb</t>
  </si>
  <si>
    <t>SS Manhem</t>
  </si>
  <si>
    <t>Prislista</t>
  </si>
  <si>
    <t>'</t>
  </si>
  <si>
    <t>EBBE XXX 140829-31</t>
  </si>
  <si>
    <t xml:space="preserve">  </t>
  </si>
  <si>
    <t>S</t>
  </si>
  <si>
    <t>V</t>
  </si>
  <si>
    <t>Hashim Hattab</t>
  </si>
  <si>
    <t>Claes Fransson</t>
  </si>
  <si>
    <t>Tiam Safdari</t>
  </si>
  <si>
    <t>Medel/summa</t>
  </si>
  <si>
    <t>Priser</t>
  </si>
  <si>
    <t>Ratingpris</t>
  </si>
  <si>
    <t>Summa kostnader</t>
  </si>
  <si>
    <t>III</t>
  </si>
  <si>
    <t xml:space="preserve">IV </t>
  </si>
  <si>
    <t xml:space="preserve">N </t>
  </si>
  <si>
    <t xml:space="preserve">E </t>
  </si>
  <si>
    <t>FM Hatim al Hadarani                  SS Manhem</t>
  </si>
  <si>
    <t>N 2294</t>
  </si>
  <si>
    <t>Kristian Eriksson                             Varbergs SK</t>
  </si>
  <si>
    <t>N 2150</t>
  </si>
  <si>
    <t>E2118</t>
  </si>
  <si>
    <t>Hashim Hattab                                SS Manhem</t>
  </si>
  <si>
    <t>N 1936</t>
  </si>
  <si>
    <t>E 1920</t>
  </si>
  <si>
    <t>N 1800</t>
  </si>
  <si>
    <t>Daniel Wallenås                              Alingsås SS</t>
  </si>
  <si>
    <t xml:space="preserve">N 1673 </t>
  </si>
  <si>
    <t>E 1800</t>
  </si>
  <si>
    <t>Kristian Hallberg                             SK Kamraterna</t>
  </si>
  <si>
    <t>N 1736</t>
  </si>
  <si>
    <t>E 1547</t>
  </si>
  <si>
    <t>Trym Berglund                                 SS Manhem</t>
  </si>
  <si>
    <t>N1692</t>
  </si>
  <si>
    <t>Isak Storme                                      SS Manhem</t>
  </si>
  <si>
    <t>N 1783</t>
  </si>
  <si>
    <t>E 1847</t>
  </si>
  <si>
    <t>Andreas Ottgård                             SS Manhem</t>
  </si>
  <si>
    <t>N 1566</t>
  </si>
  <si>
    <t>Svante Norlander                           SS Manhem</t>
  </si>
  <si>
    <t>N 1523</t>
  </si>
  <si>
    <t>E1675</t>
  </si>
  <si>
    <t>N  1229</t>
  </si>
  <si>
    <t>E  1575</t>
  </si>
  <si>
    <t>Aria Ben Saed                                   SS Manhem</t>
  </si>
  <si>
    <t>Nuhad Hattab                                   SS Manhem</t>
  </si>
  <si>
    <t>Victor Ahlqvist                                 SS Manhem</t>
  </si>
  <si>
    <t>Anna Manosas                                 SS Manhem</t>
  </si>
  <si>
    <t>Raz Dleir Mohammad                     Örgryte SK</t>
  </si>
  <si>
    <t>Karim Neeme                                   SS Manhem</t>
  </si>
  <si>
    <t>N 2075</t>
  </si>
  <si>
    <t>E 2005</t>
  </si>
  <si>
    <t>Dariush Kenani                               SS Manhem</t>
  </si>
  <si>
    <t>N 1644</t>
  </si>
  <si>
    <t>E 1588</t>
  </si>
  <si>
    <t>Alexander Moberg                          SS Manhem</t>
  </si>
  <si>
    <t>Oleg Shchetinin                                SS Manhem</t>
  </si>
  <si>
    <t>Claes Fransson                                    SS Manhem</t>
  </si>
  <si>
    <t>2 Ratingpriser á 200 (delas ej)</t>
  </si>
  <si>
    <t>Nuhad Hattab                                 SS Manhem</t>
  </si>
  <si>
    <t>N 1224</t>
  </si>
  <si>
    <t>=</t>
  </si>
  <si>
    <t>Ebbe Cup XXXII 150904-0906</t>
  </si>
  <si>
    <t>F</t>
  </si>
  <si>
    <t>Karim Neeme</t>
  </si>
  <si>
    <t>Nuhad Hattab</t>
  </si>
  <si>
    <t>Svante Norlander</t>
  </si>
  <si>
    <t>SS manhem</t>
  </si>
  <si>
    <t>Anna Manosas</t>
  </si>
  <si>
    <t>Alexander Moberg</t>
  </si>
  <si>
    <t>Oleg Shchetinin</t>
  </si>
  <si>
    <t>Dariush Kenani</t>
  </si>
  <si>
    <t>Trym Berglund</t>
  </si>
  <si>
    <t>Kristian Eriksson</t>
  </si>
  <si>
    <t>Varbergs SK</t>
  </si>
  <si>
    <t>Hatim al Hadarani</t>
  </si>
  <si>
    <t>E 2268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</si>
</sst>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&quot; &quot;?/2"/>
  </numFmts>
  <fonts count="5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1"/>
      <color rgb="FFFA7D00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10"/>
      <color theme="0" tint="-4.9989318521683403E-2"/>
      <name val="Arial"/>
      <family val="2"/>
    </font>
    <font>
      <sz val="20"/>
      <color theme="0" tint="-4.9989318521683403E-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color rgb="FFFF0000"/>
      <name val="Arial"/>
      <family val="2"/>
    </font>
    <font>
      <sz val="20"/>
      <color theme="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Arial"/>
      <family val="2"/>
    </font>
    <font>
      <sz val="5"/>
      <color theme="0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  <font>
      <sz val="14"/>
      <color rgb="FF3F3F3F"/>
      <name val="Times New Roman"/>
      <family val="1"/>
    </font>
    <font>
      <b/>
      <sz val="8"/>
      <name val="Arial"/>
      <family val="2"/>
    </font>
    <font>
      <sz val="8"/>
      <color theme="0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sz val="14"/>
      <color theme="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2" borderId="30" applyNumberFormat="0" applyAlignment="0" applyProtection="0"/>
  </cellStyleXfs>
  <cellXfs count="5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5" xfId="0" applyFont="1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0" fillId="0" borderId="31" xfId="0" applyBorder="1"/>
    <xf numFmtId="0" fontId="4" fillId="0" borderId="0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0" borderId="12" xfId="0" quotePrefix="1" applyFont="1" applyBorder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/>
    <xf numFmtId="0" fontId="2" fillId="4" borderId="1" xfId="0" applyFont="1" applyFill="1" applyBorder="1"/>
    <xf numFmtId="0" fontId="2" fillId="3" borderId="1" xfId="0" applyFont="1" applyFill="1" applyBorder="1"/>
    <xf numFmtId="0" fontId="2" fillId="0" borderId="7" xfId="0" applyFont="1" applyBorder="1"/>
    <xf numFmtId="165" fontId="18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/>
    </xf>
    <xf numFmtId="165" fontId="18" fillId="6" borderId="1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/>
    </xf>
    <xf numFmtId="165" fontId="12" fillId="0" borderId="0" xfId="0" applyNumberFormat="1" applyFont="1" applyBorder="1"/>
    <xf numFmtId="165" fontId="12" fillId="0" borderId="0" xfId="0" applyNumberFormat="1" applyFont="1"/>
    <xf numFmtId="0" fontId="1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Alignment="1">
      <alignment horizontal="center"/>
    </xf>
    <xf numFmtId="0" fontId="2" fillId="0" borderId="31" xfId="0" applyFont="1" applyBorder="1"/>
    <xf numFmtId="165" fontId="20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21" fillId="0" borderId="12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21" fillId="0" borderId="12" xfId="0" applyFont="1" applyBorder="1"/>
    <xf numFmtId="0" fontId="23" fillId="0" borderId="12" xfId="0" applyFont="1" applyBorder="1"/>
    <xf numFmtId="0" fontId="14" fillId="5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22" fillId="2" borderId="35" xfId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22" fillId="2" borderId="35" xfId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3" fillId="0" borderId="3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2" fillId="2" borderId="34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9" fontId="1" fillId="0" borderId="11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2" fillId="2" borderId="34" xfId="1" applyFont="1" applyBorder="1" applyAlignment="1">
      <alignment horizontal="center"/>
    </xf>
    <xf numFmtId="0" fontId="1" fillId="0" borderId="9" xfId="0" applyFont="1" applyBorder="1" applyAlignment="1"/>
    <xf numFmtId="0" fontId="2" fillId="0" borderId="0" xfId="0" applyFont="1" applyAlignment="1"/>
    <xf numFmtId="0" fontId="22" fillId="0" borderId="34" xfId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" fillId="0" borderId="18" xfId="0" applyFont="1" applyBorder="1"/>
    <xf numFmtId="0" fontId="25" fillId="2" borderId="34" xfId="1" applyFont="1" applyBorder="1" applyAlignment="1">
      <alignment horizontal="center" vertical="center"/>
    </xf>
    <xf numFmtId="0" fontId="2" fillId="0" borderId="12" xfId="0" applyFont="1" applyBorder="1"/>
    <xf numFmtId="0" fontId="0" fillId="0" borderId="40" xfId="0" applyBorder="1"/>
    <xf numFmtId="0" fontId="21" fillId="0" borderId="11" xfId="0" applyFont="1" applyBorder="1"/>
    <xf numFmtId="0" fontId="23" fillId="0" borderId="0" xfId="0" applyFont="1" applyBorder="1" applyAlignment="1"/>
    <xf numFmtId="0" fontId="23" fillId="0" borderId="0" xfId="0" applyFont="1"/>
    <xf numFmtId="0" fontId="24" fillId="2" borderId="38" xfId="1" applyFont="1" applyBorder="1" applyAlignment="1">
      <alignment horizontal="center"/>
    </xf>
    <xf numFmtId="0" fontId="23" fillId="0" borderId="39" xfId="0" applyFont="1" applyBorder="1"/>
    <xf numFmtId="0" fontId="23" fillId="0" borderId="1" xfId="0" applyFont="1" applyBorder="1"/>
    <xf numFmtId="0" fontId="2" fillId="0" borderId="8" xfId="0" applyFont="1" applyBorder="1"/>
    <xf numFmtId="0" fontId="0" fillId="0" borderId="0" xfId="0" applyAlignment="1">
      <alignment horizontal="left" vertical="center"/>
    </xf>
    <xf numFmtId="0" fontId="24" fillId="2" borderId="34" xfId="1" applyFont="1" applyBorder="1" applyAlignment="1">
      <alignment horizontal="center"/>
    </xf>
    <xf numFmtId="0" fontId="23" fillId="0" borderId="7" xfId="0" applyFont="1" applyBorder="1"/>
    <xf numFmtId="0" fontId="26" fillId="2" borderId="34" xfId="1" applyFont="1" applyBorder="1" applyAlignment="1">
      <alignment horizontal="center"/>
    </xf>
    <xf numFmtId="0" fontId="27" fillId="0" borderId="1" xfId="0" applyFont="1" applyFill="1" applyBorder="1" applyAlignment="1">
      <alignment vertical="top"/>
    </xf>
    <xf numFmtId="0" fontId="27" fillId="0" borderId="1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vertical="top"/>
    </xf>
    <xf numFmtId="0" fontId="27" fillId="0" borderId="0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165" fontId="18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vertical="top"/>
    </xf>
    <xf numFmtId="165" fontId="30" fillId="0" borderId="1" xfId="0" applyNumberFormat="1" applyFont="1" applyBorder="1" applyAlignment="1">
      <alignment horizontal="center"/>
    </xf>
    <xf numFmtId="12" fontId="0" fillId="3" borderId="1" xfId="0" applyNumberFormat="1" applyFill="1" applyBorder="1"/>
    <xf numFmtId="0" fontId="0" fillId="0" borderId="0" xfId="0" applyFill="1" applyBorder="1"/>
    <xf numFmtId="0" fontId="2" fillId="0" borderId="0" xfId="0" applyFont="1" applyFill="1" applyBorder="1"/>
    <xf numFmtId="0" fontId="31" fillId="0" borderId="0" xfId="0" applyFont="1" applyAlignment="1">
      <alignment vertical="center"/>
    </xf>
    <xf numFmtId="0" fontId="3" fillId="6" borderId="2" xfId="0" applyFont="1" applyFill="1" applyBorder="1"/>
    <xf numFmtId="0" fontId="3" fillId="6" borderId="0" xfId="0" applyFont="1" applyFill="1" applyBorder="1"/>
    <xf numFmtId="0" fontId="17" fillId="0" borderId="0" xfId="0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5" fontId="18" fillId="6" borderId="1" xfId="0" applyNumberFormat="1" applyFont="1" applyFill="1" applyBorder="1" applyAlignment="1">
      <alignment horizontal="center" vertical="top"/>
    </xf>
    <xf numFmtId="165" fontId="20" fillId="0" borderId="1" xfId="0" applyNumberFormat="1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165" fontId="18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29" fillId="0" borderId="1" xfId="0" applyFont="1" applyFill="1" applyBorder="1" applyAlignment="1">
      <alignment horizontal="center" vertical="top"/>
    </xf>
    <xf numFmtId="165" fontId="18" fillId="5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0" fontId="17" fillId="5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vertical="top"/>
    </xf>
    <xf numFmtId="0" fontId="33" fillId="6" borderId="1" xfId="0" applyFont="1" applyFill="1" applyBorder="1" applyAlignment="1">
      <alignment vertical="top"/>
    </xf>
    <xf numFmtId="0" fontId="17" fillId="0" borderId="1" xfId="0" applyFont="1" applyFill="1" applyBorder="1" applyAlignment="1">
      <alignment vertical="top"/>
    </xf>
    <xf numFmtId="0" fontId="33" fillId="0" borderId="1" xfId="0" applyFont="1" applyFill="1" applyBorder="1" applyAlignment="1">
      <alignment vertical="top"/>
    </xf>
    <xf numFmtId="0" fontId="33" fillId="0" borderId="1" xfId="0" applyFont="1" applyFill="1" applyBorder="1" applyAlignment="1">
      <alignment horizontal="center" vertical="top"/>
    </xf>
    <xf numFmtId="0" fontId="17" fillId="5" borderId="1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33" fillId="6" borderId="1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3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5" fontId="36" fillId="0" borderId="1" xfId="0" applyNumberFormat="1" applyFont="1" applyBorder="1" applyAlignment="1">
      <alignment horizontal="center"/>
    </xf>
    <xf numFmtId="165" fontId="18" fillId="0" borderId="9" xfId="0" applyNumberFormat="1" applyFont="1" applyBorder="1" applyAlignment="1">
      <alignment vertical="center"/>
    </xf>
    <xf numFmtId="165" fontId="36" fillId="0" borderId="1" xfId="0" applyNumberFormat="1" applyFont="1" applyBorder="1" applyAlignment="1">
      <alignment horizontal="center" vertical="center"/>
    </xf>
    <xf numFmtId="165" fontId="36" fillId="0" borderId="1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2" fontId="35" fillId="0" borderId="1" xfId="0" applyNumberFormat="1" applyFont="1" applyBorder="1" applyAlignment="1">
      <alignment horizontal="center"/>
    </xf>
    <xf numFmtId="12" fontId="3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4" fillId="2" borderId="34" xfId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6" fillId="0" borderId="35" xfId="1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12" fontId="37" fillId="5" borderId="1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vertical="center"/>
    </xf>
    <xf numFmtId="0" fontId="24" fillId="5" borderId="35" xfId="1" applyFont="1" applyFill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6" fillId="2" borderId="34" xfId="1" applyFont="1" applyBorder="1" applyAlignment="1">
      <alignment horizontal="left" vertical="center"/>
    </xf>
    <xf numFmtId="12" fontId="37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38" fillId="0" borderId="12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6" fillId="2" borderId="34" xfId="1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0" borderId="35" xfId="1" applyFont="1" applyFill="1" applyBorder="1" applyAlignment="1">
      <alignment horizontal="center" vertical="center"/>
    </xf>
    <xf numFmtId="0" fontId="24" fillId="2" borderId="35" xfId="1" applyFont="1" applyBorder="1" applyAlignment="1">
      <alignment horizontal="center" vertical="center"/>
    </xf>
    <xf numFmtId="0" fontId="26" fillId="2" borderId="35" xfId="1" applyFont="1" applyBorder="1" applyAlignment="1">
      <alignment horizontal="center" vertical="center"/>
    </xf>
    <xf numFmtId="0" fontId="26" fillId="2" borderId="35" xfId="1" applyFont="1" applyBorder="1" applyAlignment="1">
      <alignment horizontal="center"/>
    </xf>
    <xf numFmtId="0" fontId="21" fillId="0" borderId="10" xfId="0" applyFont="1" applyBorder="1"/>
    <xf numFmtId="12" fontId="37" fillId="0" borderId="1" xfId="0" applyNumberFormat="1" applyFont="1" applyBorder="1" applyAlignment="1">
      <alignment horizontal="center"/>
    </xf>
    <xf numFmtId="165" fontId="37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23" fillId="0" borderId="0" xfId="0" applyFont="1" applyBorder="1"/>
    <xf numFmtId="0" fontId="22" fillId="2" borderId="30" xfId="1" applyFont="1" applyAlignment="1">
      <alignment horizontal="center"/>
    </xf>
    <xf numFmtId="0" fontId="14" fillId="0" borderId="12" xfId="0" applyFont="1" applyBorder="1" applyAlignment="1">
      <alignment horizontal="right"/>
    </xf>
    <xf numFmtId="165" fontId="23" fillId="0" borderId="1" xfId="0" applyNumberFormat="1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35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0" fillId="7" borderId="1" xfId="0" applyFill="1" applyBorder="1"/>
    <xf numFmtId="12" fontId="0" fillId="7" borderId="1" xfId="0" applyNumberFormat="1" applyFill="1" applyBorder="1"/>
    <xf numFmtId="165" fontId="0" fillId="3" borderId="1" xfId="0" applyNumberFormat="1" applyFill="1" applyBorder="1"/>
    <xf numFmtId="12" fontId="0" fillId="4" borderId="1" xfId="0" applyNumberFormat="1" applyFill="1" applyBorder="1"/>
    <xf numFmtId="0" fontId="40" fillId="0" borderId="35" xfId="1" applyFont="1" applyFill="1" applyBorder="1" applyAlignment="1">
      <alignment horizontal="center" vertical="center"/>
    </xf>
    <xf numFmtId="0" fontId="40" fillId="5" borderId="35" xfId="1" applyFont="1" applyFill="1" applyBorder="1" applyAlignment="1">
      <alignment horizontal="center" vertical="center"/>
    </xf>
    <xf numFmtId="0" fontId="41" fillId="5" borderId="35" xfId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8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3" fillId="0" borderId="32" xfId="0" applyFont="1" applyBorder="1" applyAlignment="1">
      <alignment vertical="center"/>
    </xf>
    <xf numFmtId="0" fontId="42" fillId="0" borderId="12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2" fontId="44" fillId="5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1" fillId="2" borderId="35" xfId="1" applyFont="1" applyBorder="1" applyAlignment="1">
      <alignment horizontal="center" vertical="center"/>
    </xf>
    <xf numFmtId="0" fontId="43" fillId="0" borderId="31" xfId="0" applyFont="1" applyBorder="1" applyAlignment="1">
      <alignment vertical="center"/>
    </xf>
    <xf numFmtId="0" fontId="42" fillId="0" borderId="1" xfId="0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0" fillId="2" borderId="34" xfId="1" applyFont="1" applyBorder="1" applyAlignment="1">
      <alignment horizontal="left" vertical="center"/>
    </xf>
    <xf numFmtId="0" fontId="46" fillId="0" borderId="12" xfId="0" applyFont="1" applyBorder="1" applyAlignment="1">
      <alignment horizontal="center" vertical="center"/>
    </xf>
    <xf numFmtId="0" fontId="40" fillId="2" borderId="35" xfId="1" applyFont="1" applyBorder="1" applyAlignment="1">
      <alignment horizontal="center" vertical="center"/>
    </xf>
    <xf numFmtId="1" fontId="42" fillId="0" borderId="1" xfId="0" applyNumberFormat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37" xfId="0" applyFont="1" applyBorder="1" applyAlignment="1">
      <alignment vertical="center"/>
    </xf>
    <xf numFmtId="0" fontId="42" fillId="0" borderId="1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2" borderId="35" xfId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9" fillId="2" borderId="35" xfId="1" applyFont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3" fillId="0" borderId="8" xfId="0" applyFont="1" applyBorder="1" applyAlignment="1">
      <alignment vertical="center"/>
    </xf>
    <xf numFmtId="0" fontId="43" fillId="0" borderId="7" xfId="0" applyFont="1" applyBorder="1" applyAlignment="1">
      <alignment vertical="center"/>
    </xf>
    <xf numFmtId="0" fontId="45" fillId="0" borderId="12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8" fillId="2" borderId="34" xfId="1" applyFont="1" applyBorder="1" applyAlignment="1">
      <alignment horizontal="center" vertical="center"/>
    </xf>
    <xf numFmtId="0" fontId="40" fillId="2" borderId="34" xfId="1" applyFont="1" applyBorder="1" applyAlignment="1">
      <alignment horizontal="center" vertical="center"/>
    </xf>
    <xf numFmtId="0" fontId="41" fillId="2" borderId="34" xfId="1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12" fontId="44" fillId="0" borderId="1" xfId="0" applyNumberFormat="1" applyFont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8" fillId="2" borderId="35" xfId="1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165" fontId="43" fillId="5" borderId="1" xfId="0" applyNumberFormat="1" applyFont="1" applyFill="1" applyBorder="1" applyAlignment="1">
      <alignment horizontal="center"/>
    </xf>
    <xf numFmtId="165" fontId="43" fillId="0" borderId="1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7" fillId="5" borderId="12" xfId="0" applyFont="1" applyFill="1" applyBorder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165" fontId="43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left" vertical="center"/>
    </xf>
    <xf numFmtId="1" fontId="42" fillId="0" borderId="1" xfId="0" applyNumberFormat="1" applyFont="1" applyBorder="1" applyAlignment="1">
      <alignment horizontal="left" vertical="center"/>
    </xf>
    <xf numFmtId="0" fontId="43" fillId="0" borderId="1" xfId="0" applyFont="1" applyBorder="1" applyAlignment="1">
      <alignment horizontal="center"/>
    </xf>
    <xf numFmtId="0" fontId="42" fillId="0" borderId="0" xfId="0" applyFont="1" applyAlignment="1">
      <alignment horizontal="center"/>
    </xf>
    <xf numFmtId="1" fontId="42" fillId="0" borderId="1" xfId="0" applyNumberFormat="1" applyFont="1" applyBorder="1" applyAlignment="1">
      <alignment horizontal="center" vertical="center"/>
    </xf>
    <xf numFmtId="164" fontId="42" fillId="0" borderId="1" xfId="0" applyNumberFormat="1" applyFont="1" applyBorder="1" applyAlignment="1">
      <alignment horizontal="center"/>
    </xf>
    <xf numFmtId="1" fontId="42" fillId="0" borderId="1" xfId="0" applyNumberFormat="1" applyFont="1" applyFill="1" applyBorder="1" applyAlignment="1">
      <alignment horizontal="center"/>
    </xf>
    <xf numFmtId="0" fontId="48" fillId="0" borderId="34" xfId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/>
    </xf>
    <xf numFmtId="0" fontId="48" fillId="2" borderId="34" xfId="1" applyFont="1" applyBorder="1" applyAlignment="1">
      <alignment horizontal="center"/>
    </xf>
    <xf numFmtId="0" fontId="50" fillId="2" borderId="34" xfId="1" applyFont="1" applyBorder="1" applyAlignment="1">
      <alignment horizontal="center" vertical="center"/>
    </xf>
    <xf numFmtId="0" fontId="41" fillId="2" borderId="38" xfId="1" applyFont="1" applyBorder="1" applyAlignment="1">
      <alignment horizontal="center"/>
    </xf>
    <xf numFmtId="0" fontId="41" fillId="2" borderId="34" xfId="1" applyFont="1" applyBorder="1" applyAlignment="1">
      <alignment horizontal="center"/>
    </xf>
    <xf numFmtId="0" fontId="48" fillId="2" borderId="30" xfId="1" applyFont="1" applyAlignment="1">
      <alignment horizontal="center"/>
    </xf>
    <xf numFmtId="0" fontId="40" fillId="2" borderId="34" xfId="1" applyFont="1" applyBorder="1" applyAlignment="1">
      <alignment horizontal="center"/>
    </xf>
    <xf numFmtId="0" fontId="42" fillId="0" borderId="12" xfId="0" applyFont="1" applyBorder="1" applyAlignment="1">
      <alignment horizontal="right"/>
    </xf>
    <xf numFmtId="165" fontId="43" fillId="0" borderId="1" xfId="0" applyNumberFormat="1" applyFont="1" applyBorder="1" applyAlignment="1">
      <alignment horizontal="center"/>
    </xf>
    <xf numFmtId="0" fontId="42" fillId="0" borderId="1" xfId="0" quotePrefix="1" applyFont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top"/>
    </xf>
    <xf numFmtId="0" fontId="52" fillId="2" borderId="35" xfId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9" fillId="2" borderId="35" xfId="1" applyFont="1" applyBorder="1" applyAlignment="1">
      <alignment horizontal="center" vertical="center"/>
    </xf>
    <xf numFmtId="12" fontId="43" fillId="0" borderId="1" xfId="0" applyNumberFormat="1" applyFont="1" applyBorder="1" applyAlignment="1">
      <alignment horizontal="center"/>
    </xf>
    <xf numFmtId="164" fontId="44" fillId="0" borderId="1" xfId="0" applyNumberFormat="1" applyFont="1" applyFill="1" applyBorder="1" applyAlignment="1">
      <alignment horizontal="center" vertical="center"/>
    </xf>
    <xf numFmtId="12" fontId="46" fillId="0" borderId="1" xfId="0" applyNumberFormat="1" applyFont="1" applyBorder="1" applyAlignment="1">
      <alignment horizontal="left" vertical="center"/>
    </xf>
    <xf numFmtId="12" fontId="44" fillId="0" borderId="1" xfId="0" applyNumberFormat="1" applyFont="1" applyBorder="1" applyAlignment="1">
      <alignment horizontal="left" vertical="center"/>
    </xf>
    <xf numFmtId="12" fontId="46" fillId="0" borderId="1" xfId="0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0" fillId="2" borderId="35" xfId="1" applyFont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1" fontId="43" fillId="0" borderId="1" xfId="0" applyNumberFormat="1" applyFont="1" applyFill="1" applyBorder="1" applyAlignment="1">
      <alignment horizontal="center"/>
    </xf>
    <xf numFmtId="0" fontId="40" fillId="0" borderId="34" xfId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3" fillId="0" borderId="12" xfId="0" applyFont="1" applyFill="1" applyBorder="1" applyAlignment="1">
      <alignment horizontal="center"/>
    </xf>
    <xf numFmtId="0" fontId="40" fillId="2" borderId="38" xfId="1" applyFont="1" applyBorder="1" applyAlignment="1">
      <alignment horizontal="center"/>
    </xf>
    <xf numFmtId="0" fontId="40" fillId="2" borderId="30" xfId="1" applyFont="1" applyAlignment="1">
      <alignment horizontal="center"/>
    </xf>
    <xf numFmtId="0" fontId="43" fillId="0" borderId="12" xfId="0" applyFont="1" applyBorder="1" applyAlignment="1">
      <alignment horizontal="right"/>
    </xf>
    <xf numFmtId="0" fontId="17" fillId="6" borderId="1" xfId="0" quotePrefix="1" applyFont="1" applyFill="1" applyBorder="1" applyAlignment="1">
      <alignment horizontal="center" vertical="top"/>
    </xf>
    <xf numFmtId="0" fontId="51" fillId="0" borderId="1" xfId="0" applyFont="1" applyFill="1" applyBorder="1" applyAlignment="1">
      <alignment horizontal="center" vertical="top"/>
    </xf>
    <xf numFmtId="165" fontId="19" fillId="0" borderId="1" xfId="0" applyNumberFormat="1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2" xfId="0" applyFont="1" applyBorder="1" applyAlignment="1"/>
    <xf numFmtId="0" fontId="0" fillId="0" borderId="19" xfId="0" applyBorder="1" applyAlignment="1"/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2" fontId="14" fillId="0" borderId="2" xfId="0" applyNumberFormat="1" applyFont="1" applyBorder="1" applyAlignment="1">
      <alignment horizontal="center"/>
    </xf>
    <xf numFmtId="12" fontId="14" fillId="0" borderId="3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19" xfId="0" applyFont="1" applyBorder="1" applyAlignment="1"/>
    <xf numFmtId="0" fontId="4" fillId="0" borderId="3" xfId="0" applyFont="1" applyBorder="1" applyAlignment="1"/>
    <xf numFmtId="0" fontId="0" fillId="0" borderId="1" xfId="0" applyBorder="1" applyAlignment="1"/>
    <xf numFmtId="0" fontId="38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9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" fillId="0" borderId="18" xfId="0" applyFont="1" applyBorder="1" applyAlignment="1"/>
    <xf numFmtId="0" fontId="2" fillId="0" borderId="23" xfId="0" applyFont="1" applyBorder="1" applyAlignment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33" xfId="0" applyBorder="1" applyAlignment="1"/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3" fillId="0" borderId="1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2" fillId="0" borderId="1" xfId="0" applyFont="1" applyBorder="1" applyAlignment="1"/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2" xfId="0" quotePrefix="1" applyFont="1" applyBorder="1" applyAlignment="1"/>
    <xf numFmtId="0" fontId="4" fillId="0" borderId="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42" fillId="0" borderId="2" xfId="0" applyFont="1" applyBorder="1" applyAlignment="1">
      <alignment horizontal="right"/>
    </xf>
    <xf numFmtId="0" fontId="42" fillId="0" borderId="3" xfId="0" applyFont="1" applyBorder="1" applyAlignment="1">
      <alignment horizontal="right"/>
    </xf>
    <xf numFmtId="12" fontId="3" fillId="0" borderId="2" xfId="0" applyNumberFormat="1" applyFont="1" applyBorder="1" applyAlignment="1">
      <alignment horizontal="center"/>
    </xf>
    <xf numFmtId="12" fontId="3" fillId="0" borderId="3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2" fillId="0" borderId="2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12" fontId="3" fillId="5" borderId="2" xfId="0" applyNumberFormat="1" applyFont="1" applyFill="1" applyBorder="1" applyAlignment="1">
      <alignment horizontal="center" vertical="center"/>
    </xf>
    <xf numFmtId="12" fontId="3" fillId="5" borderId="3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" fillId="0" borderId="27" xfId="0" applyFont="1" applyBorder="1" applyAlignment="1"/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/>
  </cellXfs>
  <cellStyles count="2">
    <cellStyle name="Beräkning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295278</xdr:colOff>
      <xdr:row>0</xdr:row>
      <xdr:rowOff>28571</xdr:rowOff>
    </xdr:from>
    <xdr:to>
      <xdr:col>15</xdr:col>
      <xdr:colOff>19076</xdr:colOff>
      <xdr:row>12</xdr:row>
      <xdr:rowOff>843</xdr:rowOff>
    </xdr:to>
    <xdr:sp macro="" textlink="">
      <xdr:nvSpPr>
        <xdr:cNvPr id="1039" name="WordArt 15"/>
        <xdr:cNvSpPr>
          <a:spLocks noChangeArrowheads="1" noChangeShapeType="1" noTextEdit="1"/>
        </xdr:cNvSpPr>
      </xdr:nvSpPr>
      <xdr:spPr bwMode="auto">
        <a:xfrm rot="16200000">
          <a:off x="3938178" y="1167221"/>
          <a:ext cx="3582247" cy="1304948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732284"/>
            </a:avLst>
          </a:prstTxWarp>
        </a:bodyPr>
        <a:lstStyle/>
        <a:p>
          <a:pPr algn="ctr" rtl="0"/>
          <a:endParaRPr lang="sv-SE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Black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342899</xdr:rowOff>
        </xdr:from>
        <xdr:to>
          <xdr:col>14</xdr:col>
          <xdr:colOff>41275</xdr:colOff>
          <xdr:row>25</xdr:row>
          <xdr:rowOff>314324</xdr:rowOff>
        </xdr:to>
        <xdr:pic>
          <xdr:nvPicPr>
            <xdr:cNvPr id="1037" name="Bildobjekt 4"/>
            <xdr:cNvPicPr>
              <a:picLocks noChangeAspect="1" noChangeArrowheads="1"/>
              <a:extLst>
                <a:ext uri="{84589F7E-364E-4C9E-8A38-B11213B215E9}">
                  <a14:cameraTool cellRange="$N$1" spid="_x0000_s572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91125" y="3952874"/>
              <a:ext cx="603250" cy="3800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361949</xdr:rowOff>
        </xdr:from>
        <xdr:to>
          <xdr:col>14</xdr:col>
          <xdr:colOff>3175</xdr:colOff>
          <xdr:row>37</xdr:row>
          <xdr:rowOff>317500</xdr:rowOff>
        </xdr:to>
        <xdr:pic>
          <xdr:nvPicPr>
            <xdr:cNvPr id="1041" name="Picture 17"/>
            <xdr:cNvPicPr>
              <a:picLocks noChangeAspect="1" noChangeArrowheads="1"/>
              <a:extLst>
                <a:ext uri="{84589F7E-364E-4C9E-8A38-B11213B215E9}">
                  <a14:cameraTool cellRange="$N$1" spid="_x0000_s572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78425" y="7791449"/>
              <a:ext cx="571500" cy="35115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323850</xdr:rowOff>
        </xdr:from>
        <xdr:to>
          <xdr:col>14</xdr:col>
          <xdr:colOff>12700</xdr:colOff>
          <xdr:row>50</xdr:row>
          <xdr:rowOff>342899</xdr:rowOff>
        </xdr:to>
        <xdr:pic>
          <xdr:nvPicPr>
            <xdr:cNvPr id="1042" name="Picture 18"/>
            <xdr:cNvPicPr>
              <a:picLocks noChangeAspect="1" noChangeArrowheads="1"/>
              <a:extLst>
                <a:ext uri="{84589F7E-364E-4C9E-8A38-B11213B215E9}">
                  <a14:cameraTool cellRange="$N$1" spid="_x0000_s572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91125" y="12325350"/>
              <a:ext cx="574675" cy="38671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52</xdr:row>
          <xdr:rowOff>0</xdr:rowOff>
        </xdr:from>
        <xdr:to>
          <xdr:col>14</xdr:col>
          <xdr:colOff>3175</xdr:colOff>
          <xdr:row>64</xdr:row>
          <xdr:rowOff>285750</xdr:rowOff>
        </xdr:to>
        <xdr:pic>
          <xdr:nvPicPr>
            <xdr:cNvPr id="1043" name="Picture 19"/>
            <xdr:cNvPicPr>
              <a:picLocks noChangeAspect="1" noChangeArrowheads="1"/>
              <a:extLst>
                <a:ext uri="{84589F7E-364E-4C9E-8A38-B11213B215E9}">
                  <a14:cameraTool cellRange="$N$1" spid="_x0000_s572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6516350"/>
              <a:ext cx="574675" cy="3905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64</xdr:row>
          <xdr:rowOff>323849</xdr:rowOff>
        </xdr:from>
        <xdr:to>
          <xdr:col>14</xdr:col>
          <xdr:colOff>3175</xdr:colOff>
          <xdr:row>78</xdr:row>
          <xdr:rowOff>19050</xdr:rowOff>
        </xdr:to>
        <xdr:pic>
          <xdr:nvPicPr>
            <xdr:cNvPr id="1044" name="Picture 20"/>
            <xdr:cNvPicPr>
              <a:picLocks noChangeAspect="1" noChangeArrowheads="1"/>
              <a:extLst>
                <a:ext uri="{84589F7E-364E-4C9E-8A38-B11213B215E9}">
                  <a14:cameraTool cellRange="$N$1" spid="_x0000_s572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20745449"/>
              <a:ext cx="574675" cy="38481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78</xdr:row>
          <xdr:rowOff>19049</xdr:rowOff>
        </xdr:from>
        <xdr:to>
          <xdr:col>14</xdr:col>
          <xdr:colOff>3175</xdr:colOff>
          <xdr:row>90</xdr:row>
          <xdr:rowOff>38099</xdr:rowOff>
        </xdr:to>
        <xdr:pic>
          <xdr:nvPicPr>
            <xdr:cNvPr id="1045" name="Picture 21"/>
            <xdr:cNvPicPr>
              <a:picLocks noChangeAspect="1" noChangeArrowheads="1"/>
              <a:extLst>
                <a:ext uri="{84589F7E-364E-4C9E-8A38-B11213B215E9}">
                  <a14:cameraTool cellRange="$N$1" spid="_x0000_s572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24155399"/>
              <a:ext cx="57467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91</xdr:row>
          <xdr:rowOff>19050</xdr:rowOff>
        </xdr:from>
        <xdr:to>
          <xdr:col>14</xdr:col>
          <xdr:colOff>3175</xdr:colOff>
          <xdr:row>103</xdr:row>
          <xdr:rowOff>9524</xdr:rowOff>
        </xdr:to>
        <xdr:pic>
          <xdr:nvPicPr>
            <xdr:cNvPr id="1046" name="Picture 22"/>
            <xdr:cNvPicPr>
              <a:picLocks noChangeAspect="1" noChangeArrowheads="1"/>
              <a:extLst>
                <a:ext uri="{84589F7E-364E-4C9E-8A38-B11213B215E9}">
                  <a14:cameraTool cellRange="$N$1" spid="_x0000_s572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29108400"/>
              <a:ext cx="574675" cy="37909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104</xdr:row>
          <xdr:rowOff>28575</xdr:rowOff>
        </xdr:from>
        <xdr:to>
          <xdr:col>14</xdr:col>
          <xdr:colOff>31750</xdr:colOff>
          <xdr:row>116</xdr:row>
          <xdr:rowOff>171450</xdr:rowOff>
        </xdr:to>
        <xdr:pic>
          <xdr:nvPicPr>
            <xdr:cNvPr id="1047" name="Picture 23"/>
            <xdr:cNvPicPr>
              <a:picLocks noChangeAspect="1" noChangeArrowheads="1"/>
              <a:extLst>
                <a:ext uri="{84589F7E-364E-4C9E-8A38-B11213B215E9}">
                  <a14:cameraTool cellRange="$N$1" spid="_x0000_s572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10175" y="33251775"/>
              <a:ext cx="574675" cy="381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117</xdr:row>
          <xdr:rowOff>19049</xdr:rowOff>
        </xdr:from>
        <xdr:to>
          <xdr:col>14</xdr:col>
          <xdr:colOff>3175</xdr:colOff>
          <xdr:row>129</xdr:row>
          <xdr:rowOff>9525</xdr:rowOff>
        </xdr:to>
        <xdr:pic>
          <xdr:nvPicPr>
            <xdr:cNvPr id="1048" name="Picture 24"/>
            <xdr:cNvPicPr>
              <a:picLocks noChangeAspect="1" noChangeArrowheads="1"/>
              <a:extLst>
                <a:ext uri="{84589F7E-364E-4C9E-8A38-B11213B215E9}">
                  <a14:cameraTool cellRange="$N$1" spid="_x0000_s5726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81600" y="37404674"/>
              <a:ext cx="574675" cy="38004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130</xdr:row>
          <xdr:rowOff>9525</xdr:rowOff>
        </xdr:from>
        <xdr:to>
          <xdr:col>14</xdr:col>
          <xdr:colOff>3175</xdr:colOff>
          <xdr:row>142</xdr:row>
          <xdr:rowOff>28574</xdr:rowOff>
        </xdr:to>
        <xdr:pic>
          <xdr:nvPicPr>
            <xdr:cNvPr id="1049" name="Picture 25"/>
            <xdr:cNvPicPr>
              <a:picLocks noChangeAspect="1" noChangeArrowheads="1"/>
              <a:extLst>
                <a:ext uri="{84589F7E-364E-4C9E-8A38-B11213B215E9}">
                  <a14:cameraTool cellRange="$N$1" spid="_x0000_s572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40262175"/>
              <a:ext cx="574675" cy="34861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142</xdr:row>
          <xdr:rowOff>314325</xdr:rowOff>
        </xdr:from>
        <xdr:to>
          <xdr:col>13</xdr:col>
          <xdr:colOff>584200</xdr:colOff>
          <xdr:row>155</xdr:row>
          <xdr:rowOff>9525</xdr:rowOff>
        </xdr:to>
        <xdr:pic>
          <xdr:nvPicPr>
            <xdr:cNvPr id="1050" name="Picture 26"/>
            <xdr:cNvPicPr>
              <a:picLocks noChangeAspect="1" noChangeArrowheads="1"/>
              <a:extLst>
                <a:ext uri="{84589F7E-364E-4C9E-8A38-B11213B215E9}">
                  <a14:cameraTool cellRange="$N$1" spid="_x0000_s572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72075" y="44034075"/>
              <a:ext cx="57467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156</xdr:row>
          <xdr:rowOff>19049</xdr:rowOff>
        </xdr:from>
        <xdr:to>
          <xdr:col>14</xdr:col>
          <xdr:colOff>3175</xdr:colOff>
          <xdr:row>168</xdr:row>
          <xdr:rowOff>9525</xdr:rowOff>
        </xdr:to>
        <xdr:pic>
          <xdr:nvPicPr>
            <xdr:cNvPr id="1051" name="Picture 27"/>
            <xdr:cNvPicPr>
              <a:picLocks noChangeAspect="1" noChangeArrowheads="1"/>
              <a:extLst>
                <a:ext uri="{84589F7E-364E-4C9E-8A38-B11213B215E9}">
                  <a14:cameraTool cellRange="$N$1" spid="_x0000_s572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49882424"/>
              <a:ext cx="574675" cy="38195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169</xdr:row>
          <xdr:rowOff>19050</xdr:rowOff>
        </xdr:from>
        <xdr:to>
          <xdr:col>14</xdr:col>
          <xdr:colOff>3175</xdr:colOff>
          <xdr:row>182</xdr:row>
          <xdr:rowOff>28575</xdr:rowOff>
        </xdr:to>
        <xdr:pic>
          <xdr:nvPicPr>
            <xdr:cNvPr id="1052" name="Picture 28"/>
            <xdr:cNvPicPr>
              <a:picLocks noChangeAspect="1" noChangeArrowheads="1"/>
              <a:extLst>
                <a:ext uri="{84589F7E-364E-4C9E-8A38-B11213B215E9}">
                  <a14:cameraTool cellRange="$N$1" spid="_x0000_s572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54044850"/>
              <a:ext cx="574675" cy="3848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182</xdr:row>
          <xdr:rowOff>19050</xdr:rowOff>
        </xdr:from>
        <xdr:to>
          <xdr:col>14</xdr:col>
          <xdr:colOff>3175</xdr:colOff>
          <xdr:row>194</xdr:row>
          <xdr:rowOff>285750</xdr:rowOff>
        </xdr:to>
        <xdr:pic>
          <xdr:nvPicPr>
            <xdr:cNvPr id="1053" name="Picture 29"/>
            <xdr:cNvPicPr>
              <a:picLocks noChangeAspect="1" noChangeArrowheads="1"/>
              <a:extLst>
                <a:ext uri="{84589F7E-364E-4C9E-8A38-B11213B215E9}">
                  <a14:cameraTool cellRange="$N$1" spid="_x0000_s572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81600" y="58207275"/>
              <a:ext cx="57467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195</xdr:row>
          <xdr:rowOff>19050</xdr:rowOff>
        </xdr:from>
        <xdr:to>
          <xdr:col>14</xdr:col>
          <xdr:colOff>3175</xdr:colOff>
          <xdr:row>207</xdr:row>
          <xdr:rowOff>0</xdr:rowOff>
        </xdr:to>
        <xdr:pic>
          <xdr:nvPicPr>
            <xdr:cNvPr id="1054" name="Picture 30"/>
            <xdr:cNvPicPr>
              <a:picLocks noChangeAspect="1" noChangeArrowheads="1"/>
              <a:extLst>
                <a:ext uri="{84589F7E-364E-4C9E-8A38-B11213B215E9}">
                  <a14:cameraTool cellRange="$N$1" spid="_x0000_s572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59826525"/>
              <a:ext cx="574675" cy="3514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207</xdr:row>
          <xdr:rowOff>333374</xdr:rowOff>
        </xdr:from>
        <xdr:to>
          <xdr:col>14</xdr:col>
          <xdr:colOff>3175</xdr:colOff>
          <xdr:row>220</xdr:row>
          <xdr:rowOff>19050</xdr:rowOff>
        </xdr:to>
        <xdr:pic>
          <xdr:nvPicPr>
            <xdr:cNvPr id="1055" name="Picture 31"/>
            <xdr:cNvPicPr>
              <a:picLocks noChangeAspect="1" noChangeArrowheads="1"/>
              <a:extLst>
                <a:ext uri="{84589F7E-364E-4C9E-8A38-B11213B215E9}">
                  <a14:cameraTool cellRange="$N$1" spid="_x0000_s572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63674624"/>
              <a:ext cx="574675" cy="35147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221</xdr:row>
          <xdr:rowOff>19050</xdr:rowOff>
        </xdr:from>
        <xdr:to>
          <xdr:col>14</xdr:col>
          <xdr:colOff>3175</xdr:colOff>
          <xdr:row>233</xdr:row>
          <xdr:rowOff>28575</xdr:rowOff>
        </xdr:to>
        <xdr:pic>
          <xdr:nvPicPr>
            <xdr:cNvPr id="1056" name="Picture 32"/>
            <xdr:cNvPicPr>
              <a:picLocks noChangeAspect="1" noChangeArrowheads="1"/>
              <a:extLst>
                <a:ext uri="{84589F7E-364E-4C9E-8A38-B11213B215E9}">
                  <a14:cameraTool cellRange="$N$1" spid="_x0000_s572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67522725"/>
              <a:ext cx="574675" cy="3667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234</xdr:row>
          <xdr:rowOff>19050</xdr:rowOff>
        </xdr:from>
        <xdr:to>
          <xdr:col>14</xdr:col>
          <xdr:colOff>3175</xdr:colOff>
          <xdr:row>246</xdr:row>
          <xdr:rowOff>0</xdr:rowOff>
        </xdr:to>
        <xdr:pic>
          <xdr:nvPicPr>
            <xdr:cNvPr id="1057" name="Picture 33"/>
            <xdr:cNvPicPr>
              <a:picLocks noChangeAspect="1" noChangeArrowheads="1"/>
              <a:extLst>
                <a:ext uri="{84589F7E-364E-4C9E-8A38-B11213B215E9}">
                  <a14:cameraTool cellRange="$N$1" spid="_x0000_s572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75028425"/>
              <a:ext cx="574675" cy="3838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247</xdr:row>
          <xdr:rowOff>28574</xdr:rowOff>
        </xdr:from>
        <xdr:to>
          <xdr:col>14</xdr:col>
          <xdr:colOff>3175</xdr:colOff>
          <xdr:row>259</xdr:row>
          <xdr:rowOff>190499</xdr:rowOff>
        </xdr:to>
        <xdr:pic>
          <xdr:nvPicPr>
            <xdr:cNvPr id="1058" name="Picture 34"/>
            <xdr:cNvPicPr>
              <a:picLocks noChangeAspect="1" noChangeArrowheads="1"/>
              <a:extLst>
                <a:ext uri="{84589F7E-364E-4C9E-8A38-B11213B215E9}">
                  <a14:cameraTool cellRange="$N$1" spid="_x0000_s572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19700" y="75437999"/>
              <a:ext cx="574675" cy="3857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260</xdr:row>
          <xdr:rowOff>9525</xdr:rowOff>
        </xdr:from>
        <xdr:to>
          <xdr:col>14</xdr:col>
          <xdr:colOff>3175</xdr:colOff>
          <xdr:row>272</xdr:row>
          <xdr:rowOff>0</xdr:rowOff>
        </xdr:to>
        <xdr:pic>
          <xdr:nvPicPr>
            <xdr:cNvPr id="1059" name="Picture 35"/>
            <xdr:cNvPicPr>
              <a:picLocks noChangeAspect="1" noChangeArrowheads="1"/>
              <a:extLst>
                <a:ext uri="{84589F7E-364E-4C9E-8A38-B11213B215E9}">
                  <a14:cameraTool cellRange="$N$1" spid="_x0000_s572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83400900"/>
              <a:ext cx="574675" cy="3848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273</xdr:row>
          <xdr:rowOff>28574</xdr:rowOff>
        </xdr:from>
        <xdr:to>
          <xdr:col>13</xdr:col>
          <xdr:colOff>565150</xdr:colOff>
          <xdr:row>284</xdr:row>
          <xdr:rowOff>304799</xdr:rowOff>
        </xdr:to>
        <xdr:pic>
          <xdr:nvPicPr>
            <xdr:cNvPr id="1060" name="Picture 36"/>
            <xdr:cNvPicPr>
              <a:picLocks noChangeAspect="1" noChangeArrowheads="1"/>
              <a:extLst>
                <a:ext uri="{84589F7E-364E-4C9E-8A38-B11213B215E9}">
                  <a14:cameraTool cellRange="$N$1" spid="_x0000_s572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53025" y="82934174"/>
              <a:ext cx="574675" cy="3571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285</xdr:row>
          <xdr:rowOff>161925</xdr:rowOff>
        </xdr:from>
        <xdr:to>
          <xdr:col>14</xdr:col>
          <xdr:colOff>3175</xdr:colOff>
          <xdr:row>298</xdr:row>
          <xdr:rowOff>38100</xdr:rowOff>
        </xdr:to>
        <xdr:pic>
          <xdr:nvPicPr>
            <xdr:cNvPr id="1061" name="Picture 37"/>
            <xdr:cNvPicPr>
              <a:picLocks noChangeAspect="1" noChangeArrowheads="1"/>
              <a:extLst>
                <a:ext uri="{84589F7E-364E-4C9E-8A38-B11213B215E9}">
                  <a14:cameraTool cellRange="$N$1" spid="_x0000_s572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81600" y="86696550"/>
              <a:ext cx="57467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299</xdr:row>
          <xdr:rowOff>9526</xdr:rowOff>
        </xdr:from>
        <xdr:to>
          <xdr:col>14</xdr:col>
          <xdr:colOff>12700</xdr:colOff>
          <xdr:row>311</xdr:row>
          <xdr:rowOff>9526</xdr:rowOff>
        </xdr:to>
        <xdr:pic>
          <xdr:nvPicPr>
            <xdr:cNvPr id="1062" name="Picture 38"/>
            <xdr:cNvPicPr>
              <a:picLocks noChangeAspect="1" noChangeArrowheads="1"/>
              <a:extLst>
                <a:ext uri="{84589F7E-364E-4C9E-8A38-B11213B215E9}">
                  <a14:cameraTool cellRange="$N$1" spid="_x0000_s572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91125" y="90830401"/>
              <a:ext cx="574675" cy="3619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312</xdr:row>
          <xdr:rowOff>19049</xdr:rowOff>
        </xdr:from>
        <xdr:to>
          <xdr:col>14</xdr:col>
          <xdr:colOff>3175</xdr:colOff>
          <xdr:row>324</xdr:row>
          <xdr:rowOff>28574</xdr:rowOff>
        </xdr:to>
        <xdr:pic>
          <xdr:nvPicPr>
            <xdr:cNvPr id="1063" name="Picture 39"/>
            <xdr:cNvPicPr>
              <a:picLocks noChangeAspect="1" noChangeArrowheads="1"/>
              <a:extLst>
                <a:ext uri="{84589F7E-364E-4C9E-8A38-B11213B215E9}">
                  <a14:cameraTool cellRange="$N$1" spid="_x0000_s572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94792799"/>
              <a:ext cx="574675" cy="3838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324</xdr:row>
          <xdr:rowOff>323849</xdr:rowOff>
        </xdr:from>
        <xdr:to>
          <xdr:col>13</xdr:col>
          <xdr:colOff>571500</xdr:colOff>
          <xdr:row>337</xdr:row>
          <xdr:rowOff>9525</xdr:rowOff>
        </xdr:to>
        <xdr:pic>
          <xdr:nvPicPr>
            <xdr:cNvPr id="1064" name="Picture 40"/>
            <xdr:cNvPicPr>
              <a:picLocks noChangeAspect="1" noChangeArrowheads="1"/>
              <a:extLst>
                <a:ext uri="{84589F7E-364E-4C9E-8A38-B11213B215E9}">
                  <a14:cameraTool cellRange="$N$1" spid="_x0000_s572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62550" y="100107749"/>
              <a:ext cx="571500" cy="38385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338</xdr:row>
          <xdr:rowOff>38100</xdr:rowOff>
        </xdr:from>
        <xdr:to>
          <xdr:col>14</xdr:col>
          <xdr:colOff>3175</xdr:colOff>
          <xdr:row>350</xdr:row>
          <xdr:rowOff>19050</xdr:rowOff>
        </xdr:to>
        <xdr:pic>
          <xdr:nvPicPr>
            <xdr:cNvPr id="1065" name="Picture 41"/>
            <xdr:cNvPicPr>
              <a:picLocks noChangeAspect="1" noChangeArrowheads="1"/>
              <a:extLst>
                <a:ext uri="{84589F7E-364E-4C9E-8A38-B11213B215E9}">
                  <a14:cameraTool cellRange="$N$1" spid="_x0000_s572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02698550"/>
              <a:ext cx="57467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351</xdr:row>
          <xdr:rowOff>19049</xdr:rowOff>
        </xdr:from>
        <xdr:to>
          <xdr:col>14</xdr:col>
          <xdr:colOff>3175</xdr:colOff>
          <xdr:row>362</xdr:row>
          <xdr:rowOff>104774</xdr:rowOff>
        </xdr:to>
        <xdr:pic>
          <xdr:nvPicPr>
            <xdr:cNvPr id="1066" name="Picture 42"/>
            <xdr:cNvPicPr>
              <a:picLocks noChangeAspect="1" noChangeArrowheads="1"/>
              <a:extLst>
                <a:ext uri="{84589F7E-364E-4C9E-8A38-B11213B215E9}">
                  <a14:cameraTool cellRange="$N$1" spid="_x0000_s572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06632374"/>
              <a:ext cx="57467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364</xdr:row>
          <xdr:rowOff>0</xdr:rowOff>
        </xdr:from>
        <xdr:to>
          <xdr:col>14</xdr:col>
          <xdr:colOff>3175</xdr:colOff>
          <xdr:row>376</xdr:row>
          <xdr:rowOff>0</xdr:rowOff>
        </xdr:to>
        <xdr:pic>
          <xdr:nvPicPr>
            <xdr:cNvPr id="1067" name="Picture 43"/>
            <xdr:cNvPicPr>
              <a:picLocks noChangeAspect="1" noChangeArrowheads="1"/>
              <a:extLst>
                <a:ext uri="{84589F7E-364E-4C9E-8A38-B11213B215E9}">
                  <a14:cameraTool cellRange="$N$1" spid="_x0000_s572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11461550"/>
              <a:ext cx="574675" cy="3790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377</xdr:row>
          <xdr:rowOff>0</xdr:rowOff>
        </xdr:from>
        <xdr:to>
          <xdr:col>14</xdr:col>
          <xdr:colOff>3175</xdr:colOff>
          <xdr:row>389</xdr:row>
          <xdr:rowOff>28575</xdr:rowOff>
        </xdr:to>
        <xdr:pic>
          <xdr:nvPicPr>
            <xdr:cNvPr id="1068" name="Picture 44"/>
            <xdr:cNvPicPr>
              <a:picLocks noChangeAspect="1" noChangeArrowheads="1"/>
              <a:extLst>
                <a:ext uri="{84589F7E-364E-4C9E-8A38-B11213B215E9}">
                  <a14:cameraTool cellRange="$N$1" spid="_x0000_s572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15585875"/>
              <a:ext cx="574675" cy="3905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390</xdr:row>
          <xdr:rowOff>19050</xdr:rowOff>
        </xdr:from>
        <xdr:to>
          <xdr:col>14</xdr:col>
          <xdr:colOff>3175</xdr:colOff>
          <xdr:row>402</xdr:row>
          <xdr:rowOff>19050</xdr:rowOff>
        </xdr:to>
        <xdr:pic>
          <xdr:nvPicPr>
            <xdr:cNvPr id="1069" name="Picture 45"/>
            <xdr:cNvPicPr>
              <a:picLocks noChangeAspect="1" noChangeArrowheads="1"/>
              <a:extLst>
                <a:ext uri="{84589F7E-364E-4C9E-8A38-B11213B215E9}">
                  <a14:cameraTool cellRange="$N$1" spid="_x0000_s572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19814975"/>
              <a:ext cx="574675" cy="3819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403</xdr:row>
          <xdr:rowOff>9524</xdr:rowOff>
        </xdr:from>
        <xdr:to>
          <xdr:col>13</xdr:col>
          <xdr:colOff>584200</xdr:colOff>
          <xdr:row>414</xdr:row>
          <xdr:rowOff>323849</xdr:rowOff>
        </xdr:to>
        <xdr:pic>
          <xdr:nvPicPr>
            <xdr:cNvPr id="1070" name="Picture 46"/>
            <xdr:cNvPicPr>
              <a:picLocks noChangeAspect="1" noChangeArrowheads="1"/>
              <a:extLst>
                <a:ext uri="{84589F7E-364E-4C9E-8A38-B11213B215E9}">
                  <a14:cameraTool cellRange="$N$1" spid="_x0000_s572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72075" y="125139449"/>
              <a:ext cx="574675" cy="3838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416</xdr:row>
          <xdr:rowOff>19050</xdr:rowOff>
        </xdr:from>
        <xdr:to>
          <xdr:col>14</xdr:col>
          <xdr:colOff>3175</xdr:colOff>
          <xdr:row>427</xdr:row>
          <xdr:rowOff>323850</xdr:rowOff>
        </xdr:to>
        <xdr:pic>
          <xdr:nvPicPr>
            <xdr:cNvPr id="1071" name="Picture 47"/>
            <xdr:cNvPicPr>
              <a:picLocks noChangeAspect="1" noChangeArrowheads="1"/>
              <a:extLst>
                <a:ext uri="{84589F7E-364E-4C9E-8A38-B11213B215E9}">
                  <a14:cameraTool cellRange="$N$1" spid="_x0000_s572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81600" y="128158875"/>
              <a:ext cx="57467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429</xdr:row>
          <xdr:rowOff>28575</xdr:rowOff>
        </xdr:from>
        <xdr:to>
          <xdr:col>14</xdr:col>
          <xdr:colOff>12700</xdr:colOff>
          <xdr:row>440</xdr:row>
          <xdr:rowOff>152400</xdr:rowOff>
        </xdr:to>
        <xdr:pic>
          <xdr:nvPicPr>
            <xdr:cNvPr id="1072" name="Picture 48"/>
            <xdr:cNvPicPr>
              <a:picLocks noChangeAspect="1" noChangeArrowheads="1"/>
              <a:extLst>
                <a:ext uri="{84589F7E-364E-4C9E-8A38-B11213B215E9}">
                  <a14:cameraTool cellRange="$N$1" spid="_x0000_s572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91125" y="132359400"/>
              <a:ext cx="574675" cy="3619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441</xdr:row>
          <xdr:rowOff>161925</xdr:rowOff>
        </xdr:from>
        <xdr:to>
          <xdr:col>14</xdr:col>
          <xdr:colOff>12700</xdr:colOff>
          <xdr:row>454</xdr:row>
          <xdr:rowOff>9525</xdr:rowOff>
        </xdr:to>
        <xdr:pic>
          <xdr:nvPicPr>
            <xdr:cNvPr id="1073" name="Picture 49"/>
            <xdr:cNvPicPr>
              <a:picLocks noChangeAspect="1" noChangeArrowheads="1"/>
              <a:extLst>
                <a:ext uri="{84589F7E-364E-4C9E-8A38-B11213B215E9}">
                  <a14:cameraTool cellRange="$N$1" spid="_x0000_s572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91125" y="136321800"/>
              <a:ext cx="574675" cy="421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454</xdr:row>
          <xdr:rowOff>323850</xdr:rowOff>
        </xdr:from>
        <xdr:to>
          <xdr:col>14</xdr:col>
          <xdr:colOff>3175</xdr:colOff>
          <xdr:row>467</xdr:row>
          <xdr:rowOff>28575</xdr:rowOff>
        </xdr:to>
        <xdr:pic>
          <xdr:nvPicPr>
            <xdr:cNvPr id="1074" name="Picture 50"/>
            <xdr:cNvPicPr>
              <a:picLocks noChangeAspect="1" noChangeArrowheads="1"/>
              <a:extLst>
                <a:ext uri="{84589F7E-364E-4C9E-8A38-B11213B215E9}">
                  <a14:cameraTool cellRange="$N$1" spid="_x0000_s572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40846175"/>
              <a:ext cx="574675" cy="3857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468</xdr:row>
          <xdr:rowOff>19050</xdr:rowOff>
        </xdr:from>
        <xdr:to>
          <xdr:col>14</xdr:col>
          <xdr:colOff>3175</xdr:colOff>
          <xdr:row>480</xdr:row>
          <xdr:rowOff>9525</xdr:rowOff>
        </xdr:to>
        <xdr:pic>
          <xdr:nvPicPr>
            <xdr:cNvPr id="1075" name="Picture 51"/>
            <xdr:cNvPicPr>
              <a:picLocks noChangeAspect="1" noChangeArrowheads="1"/>
              <a:extLst>
                <a:ext uri="{84589F7E-364E-4C9E-8A38-B11213B215E9}">
                  <a14:cameraTool cellRange="$N$1" spid="_x0000_s572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45027650"/>
              <a:ext cx="574675" cy="3848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481</xdr:row>
          <xdr:rowOff>19049</xdr:rowOff>
        </xdr:from>
        <xdr:to>
          <xdr:col>14</xdr:col>
          <xdr:colOff>3175</xdr:colOff>
          <xdr:row>492</xdr:row>
          <xdr:rowOff>323850</xdr:rowOff>
        </xdr:to>
        <xdr:pic>
          <xdr:nvPicPr>
            <xdr:cNvPr id="1076" name="Picture 52"/>
            <xdr:cNvPicPr>
              <a:picLocks noChangeAspect="1" noChangeArrowheads="1"/>
              <a:extLst>
                <a:ext uri="{84589F7E-364E-4C9E-8A38-B11213B215E9}">
                  <a14:cameraTool cellRange="$N$1" spid="_x0000_s572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50399749"/>
              <a:ext cx="574675" cy="38290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494</xdr:row>
          <xdr:rowOff>19049</xdr:rowOff>
        </xdr:from>
        <xdr:to>
          <xdr:col>14</xdr:col>
          <xdr:colOff>3175</xdr:colOff>
          <xdr:row>505</xdr:row>
          <xdr:rowOff>323850</xdr:rowOff>
        </xdr:to>
        <xdr:pic>
          <xdr:nvPicPr>
            <xdr:cNvPr id="1077" name="Picture 53"/>
            <xdr:cNvPicPr>
              <a:picLocks noChangeAspect="1" noChangeArrowheads="1"/>
              <a:extLst>
                <a:ext uri="{84589F7E-364E-4C9E-8A38-B11213B215E9}">
                  <a14:cameraTool cellRange="$N$1" spid="_x0000_s572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54590749"/>
              <a:ext cx="574675" cy="38290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507</xdr:row>
          <xdr:rowOff>19050</xdr:rowOff>
        </xdr:from>
        <xdr:to>
          <xdr:col>14</xdr:col>
          <xdr:colOff>3175</xdr:colOff>
          <xdr:row>519</xdr:row>
          <xdr:rowOff>0</xdr:rowOff>
        </xdr:to>
        <xdr:pic>
          <xdr:nvPicPr>
            <xdr:cNvPr id="1078" name="Picture 54"/>
            <xdr:cNvPicPr>
              <a:picLocks noChangeAspect="1" noChangeArrowheads="1"/>
              <a:extLst>
                <a:ext uri="{84589F7E-364E-4C9E-8A38-B11213B215E9}">
                  <a14:cameraTool cellRange="$N$1" spid="_x0000_s572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58781750"/>
              <a:ext cx="574675" cy="3838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519</xdr:row>
          <xdr:rowOff>323850</xdr:rowOff>
        </xdr:from>
        <xdr:to>
          <xdr:col>13</xdr:col>
          <xdr:colOff>574675</xdr:colOff>
          <xdr:row>532</xdr:row>
          <xdr:rowOff>9525</xdr:rowOff>
        </xdr:to>
        <xdr:pic>
          <xdr:nvPicPr>
            <xdr:cNvPr id="1079" name="Picture 55"/>
            <xdr:cNvPicPr>
              <a:picLocks noChangeAspect="1" noChangeArrowheads="1"/>
              <a:extLst>
                <a:ext uri="{84589F7E-364E-4C9E-8A38-B11213B215E9}">
                  <a14:cameraTool cellRange="$N$1" spid="_x0000_s572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62550" y="162944175"/>
              <a:ext cx="574675" cy="3848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533</xdr:row>
          <xdr:rowOff>0</xdr:rowOff>
        </xdr:from>
        <xdr:to>
          <xdr:col>14</xdr:col>
          <xdr:colOff>3175</xdr:colOff>
          <xdr:row>544</xdr:row>
          <xdr:rowOff>304800</xdr:rowOff>
        </xdr:to>
        <xdr:pic>
          <xdr:nvPicPr>
            <xdr:cNvPr id="1080" name="Picture 56"/>
            <xdr:cNvPicPr>
              <a:picLocks noChangeAspect="1" noChangeArrowheads="1"/>
              <a:extLst>
                <a:ext uri="{84589F7E-364E-4C9E-8A38-B11213B215E9}">
                  <a14:cameraTool cellRange="$N$1" spid="_x0000_s5729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81600" y="167116125"/>
              <a:ext cx="574675" cy="3790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546</xdr:row>
          <xdr:rowOff>0</xdr:rowOff>
        </xdr:from>
        <xdr:to>
          <xdr:col>13</xdr:col>
          <xdr:colOff>584200</xdr:colOff>
          <xdr:row>558</xdr:row>
          <xdr:rowOff>9525</xdr:rowOff>
        </xdr:to>
        <xdr:pic>
          <xdr:nvPicPr>
            <xdr:cNvPr id="1081" name="Picture 57"/>
            <xdr:cNvPicPr>
              <a:picLocks noChangeAspect="1" noChangeArrowheads="1"/>
              <a:extLst>
                <a:ext uri="{84589F7E-364E-4C9E-8A38-B11213B215E9}">
                  <a14:cameraTool cellRange="$N$1" spid="_x0000_s572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72075" y="170087925"/>
              <a:ext cx="574675" cy="3857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559</xdr:row>
          <xdr:rowOff>19050</xdr:rowOff>
        </xdr:from>
        <xdr:to>
          <xdr:col>14</xdr:col>
          <xdr:colOff>22225</xdr:colOff>
          <xdr:row>571</xdr:row>
          <xdr:rowOff>9525</xdr:rowOff>
        </xdr:to>
        <xdr:pic>
          <xdr:nvPicPr>
            <xdr:cNvPr id="1082" name="Picture 58"/>
            <xdr:cNvPicPr>
              <a:picLocks noChangeAspect="1" noChangeArrowheads="1"/>
              <a:extLst>
                <a:ext uri="{84589F7E-364E-4C9E-8A38-B11213B215E9}">
                  <a14:cameraTool cellRange="$N$1" spid="_x0000_s573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00650" y="174288450"/>
              <a:ext cx="574675" cy="3848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571</xdr:row>
          <xdr:rowOff>304800</xdr:rowOff>
        </xdr:from>
        <xdr:to>
          <xdr:col>13</xdr:col>
          <xdr:colOff>574675</xdr:colOff>
          <xdr:row>583</xdr:row>
          <xdr:rowOff>314325</xdr:rowOff>
        </xdr:to>
        <xdr:pic>
          <xdr:nvPicPr>
            <xdr:cNvPr id="1083" name="Picture 59"/>
            <xdr:cNvPicPr>
              <a:picLocks noChangeAspect="1" noChangeArrowheads="1"/>
              <a:extLst>
                <a:ext uri="{84589F7E-364E-4C9E-8A38-B11213B215E9}">
                  <a14:cameraTool cellRange="$N$1" spid="_x0000_s573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62550" y="178431825"/>
              <a:ext cx="574675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584</xdr:row>
          <xdr:rowOff>161925</xdr:rowOff>
        </xdr:from>
        <xdr:to>
          <xdr:col>14</xdr:col>
          <xdr:colOff>3175</xdr:colOff>
          <xdr:row>597</xdr:row>
          <xdr:rowOff>19051</xdr:rowOff>
        </xdr:to>
        <xdr:pic>
          <xdr:nvPicPr>
            <xdr:cNvPr id="1084" name="Picture 60"/>
            <xdr:cNvPicPr>
              <a:picLocks noChangeAspect="1" noChangeArrowheads="1"/>
              <a:extLst>
                <a:ext uri="{84589F7E-364E-4C9E-8A38-B11213B215E9}">
                  <a14:cameraTool cellRange="$N$1" spid="_x0000_s5730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81600" y="182479950"/>
              <a:ext cx="574675" cy="40481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597</xdr:row>
          <xdr:rowOff>323850</xdr:rowOff>
        </xdr:from>
        <xdr:to>
          <xdr:col>14</xdr:col>
          <xdr:colOff>3175</xdr:colOff>
          <xdr:row>610</xdr:row>
          <xdr:rowOff>9525</xdr:rowOff>
        </xdr:to>
        <xdr:pic>
          <xdr:nvPicPr>
            <xdr:cNvPr id="1085" name="Picture 61"/>
            <xdr:cNvPicPr>
              <a:picLocks noChangeAspect="1" noChangeArrowheads="1"/>
              <a:extLst>
                <a:ext uri="{84589F7E-364E-4C9E-8A38-B11213B215E9}">
                  <a14:cameraTool cellRange="$N$1" spid="_x0000_s573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81600" y="188013975"/>
              <a:ext cx="574675" cy="3876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610</xdr:row>
          <xdr:rowOff>314325</xdr:rowOff>
        </xdr:from>
        <xdr:to>
          <xdr:col>14</xdr:col>
          <xdr:colOff>3175</xdr:colOff>
          <xdr:row>622</xdr:row>
          <xdr:rowOff>323850</xdr:rowOff>
        </xdr:to>
        <xdr:pic>
          <xdr:nvPicPr>
            <xdr:cNvPr id="1086" name="Picture 62"/>
            <xdr:cNvPicPr>
              <a:picLocks noChangeAspect="1" noChangeArrowheads="1"/>
              <a:extLst>
                <a:ext uri="{84589F7E-364E-4C9E-8A38-B11213B215E9}">
                  <a14:cameraTool cellRange="$N$1" spid="_x0000_s5730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81600" y="191014350"/>
              <a:ext cx="574675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12</xdr:col>
      <xdr:colOff>152400</xdr:colOff>
      <xdr:row>0</xdr:row>
      <xdr:rowOff>73025</xdr:rowOff>
    </xdr:from>
    <xdr:ext cx="733430" cy="3536950"/>
    <xdr:sp macro="" textlink="">
      <xdr:nvSpPr>
        <xdr:cNvPr id="2" name="Rektangel 1"/>
        <xdr:cNvSpPr/>
      </xdr:nvSpPr>
      <xdr:spPr>
        <a:xfrm rot="16200000">
          <a:off x="3532190" y="1474785"/>
          <a:ext cx="3536950" cy="73343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sv-SE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EBBE</a:t>
          </a:r>
          <a:r>
            <a:rPr lang="sv-SE" sz="54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CUP 32</a:t>
          </a:r>
          <a:endParaRPr lang="sv-SE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623"/>
  <sheetViews>
    <sheetView showWhiteSpace="0" topLeftCell="A135" zoomScaleNormal="100" workbookViewId="0">
      <selection activeCell="E149" sqref="E149"/>
    </sheetView>
  </sheetViews>
  <sheetFormatPr defaultRowHeight="25.5" x14ac:dyDescent="0.35"/>
  <cols>
    <col min="1" max="1" width="8.85546875" style="8" customWidth="1"/>
    <col min="2" max="2" width="6.28515625" style="31" customWidth="1"/>
    <col min="3" max="3" width="5.7109375" style="31" customWidth="1"/>
    <col min="4" max="4" width="5.7109375" style="357" customWidth="1"/>
    <col min="5" max="5" width="5.7109375" style="382" customWidth="1"/>
    <col min="6" max="6" width="5.7109375" style="31" customWidth="1"/>
    <col min="7" max="7" width="5.7109375" style="55" customWidth="1"/>
    <col min="8" max="13" width="5.7109375" customWidth="1"/>
    <col min="14" max="14" width="8.85546875" customWidth="1"/>
    <col min="15" max="15" width="9.140625" customWidth="1"/>
    <col min="24" max="29" width="9.28515625" bestFit="1" customWidth="1"/>
    <col min="32" max="32" width="12.5703125" bestFit="1" customWidth="1"/>
  </cols>
  <sheetData>
    <row r="1" spans="1:54" ht="12.75" customHeight="1" x14ac:dyDescent="0.2">
      <c r="A1" s="113" t="s">
        <v>1</v>
      </c>
      <c r="B1" s="298">
        <f>LOOKUP(B5,$Q$1:$Q$49,$R$1:$R$49)</f>
        <v>0</v>
      </c>
      <c r="C1" s="298">
        <f>LOOKUP(C5,$Q$1:$Q$49,$R$1:$R$49)</f>
        <v>2</v>
      </c>
      <c r="D1" s="298">
        <f>LOOKUP(D5,$Q$1:$Q$49,$R$1:$R$49)</f>
        <v>2</v>
      </c>
      <c r="E1" s="298">
        <f>LOOKUP(E5,$Q$1:$Q$49,$R$1:$R$49)</f>
        <v>3</v>
      </c>
      <c r="F1" s="259" t="e">
        <f>LOOKUP(F5,$Q$1:$Q$49,$R$1:$R$49)</f>
        <v>#N/A</v>
      </c>
      <c r="G1" s="154"/>
      <c r="H1" s="107"/>
      <c r="I1" s="107"/>
      <c r="J1" s="107"/>
      <c r="K1" s="107"/>
      <c r="L1" s="107">
        <v>2268</v>
      </c>
      <c r="M1" s="315">
        <v>2294</v>
      </c>
      <c r="N1" s="454"/>
      <c r="O1" s="102"/>
      <c r="Q1" s="40">
        <v>1</v>
      </c>
      <c r="R1" s="38">
        <f>H219</f>
        <v>0</v>
      </c>
      <c r="Z1" s="39" t="s">
        <v>11</v>
      </c>
      <c r="AA1" s="39"/>
      <c r="AB1" s="39" t="s">
        <v>12</v>
      </c>
      <c r="AC1" s="39" t="s">
        <v>13</v>
      </c>
    </row>
    <row r="2" spans="1:54" ht="26.25" x14ac:dyDescent="0.2">
      <c r="A2" s="446">
        <v>11</v>
      </c>
      <c r="B2" s="459" t="s">
        <v>47</v>
      </c>
      <c r="C2" s="459"/>
      <c r="D2" s="459"/>
      <c r="E2" s="459"/>
      <c r="F2" s="459"/>
      <c r="G2" s="459"/>
      <c r="H2" s="459"/>
      <c r="I2" s="459"/>
      <c r="J2" s="459"/>
      <c r="K2" s="485" t="s">
        <v>48</v>
      </c>
      <c r="L2" s="517"/>
      <c r="M2" s="518"/>
      <c r="N2" s="455"/>
      <c r="O2" s="102"/>
      <c r="Q2" s="40">
        <v>2</v>
      </c>
      <c r="R2" s="38">
        <f>H63</f>
        <v>3</v>
      </c>
      <c r="Z2" s="38">
        <v>-1000</v>
      </c>
      <c r="AA2" s="38">
        <v>31</v>
      </c>
      <c r="AB2" s="38">
        <v>15</v>
      </c>
      <c r="AC2" s="38">
        <v>-1</v>
      </c>
    </row>
    <row r="3" spans="1:54" ht="25.5" customHeight="1" x14ac:dyDescent="0.4">
      <c r="A3" s="453"/>
      <c r="B3" s="459"/>
      <c r="C3" s="459"/>
      <c r="D3" s="459"/>
      <c r="E3" s="459"/>
      <c r="F3" s="459"/>
      <c r="G3" s="459"/>
      <c r="H3" s="459"/>
      <c r="I3" s="459"/>
      <c r="J3" s="459"/>
      <c r="K3" s="485" t="s">
        <v>106</v>
      </c>
      <c r="L3" s="517"/>
      <c r="M3" s="518"/>
      <c r="N3" s="455"/>
      <c r="O3" s="102"/>
      <c r="Q3" s="40">
        <v>3</v>
      </c>
      <c r="R3" s="197">
        <f>H128</f>
        <v>1</v>
      </c>
      <c r="Z3" s="40">
        <v>-499</v>
      </c>
      <c r="AA3" s="40">
        <v>30</v>
      </c>
      <c r="AB3" s="40">
        <v>14</v>
      </c>
      <c r="AC3" s="40">
        <v>-2</v>
      </c>
      <c r="AF3" s="25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</row>
    <row r="4" spans="1:54" ht="27.75" customHeight="1" x14ac:dyDescent="0.2">
      <c r="A4" s="116" t="s">
        <v>0</v>
      </c>
      <c r="B4" s="78">
        <v>1</v>
      </c>
      <c r="C4" s="78">
        <v>2</v>
      </c>
      <c r="D4" s="352">
        <v>3</v>
      </c>
      <c r="E4" s="352">
        <v>4</v>
      </c>
      <c r="F4" s="78">
        <v>5</v>
      </c>
      <c r="G4" s="78">
        <v>6</v>
      </c>
      <c r="H4" s="150">
        <v>7</v>
      </c>
      <c r="I4" s="150">
        <v>8</v>
      </c>
      <c r="J4" s="150">
        <v>9</v>
      </c>
      <c r="K4" s="150">
        <v>10</v>
      </c>
      <c r="L4" s="150">
        <v>11</v>
      </c>
      <c r="M4" s="150">
        <v>12</v>
      </c>
      <c r="N4" s="455"/>
      <c r="O4" s="102"/>
      <c r="Q4" s="40">
        <v>4</v>
      </c>
      <c r="R4" s="197">
        <f>H193</f>
        <v>1</v>
      </c>
      <c r="Z4" s="38">
        <v>-409</v>
      </c>
      <c r="AA4" s="38">
        <v>29</v>
      </c>
      <c r="AB4" s="38">
        <v>13</v>
      </c>
      <c r="AC4" s="38">
        <v>-3</v>
      </c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</row>
    <row r="5" spans="1:54" ht="27.75" customHeight="1" x14ac:dyDescent="0.2">
      <c r="A5" s="116" t="s">
        <v>2</v>
      </c>
      <c r="B5" s="118">
        <v>12</v>
      </c>
      <c r="C5" s="118">
        <v>14</v>
      </c>
      <c r="D5" s="309">
        <v>17</v>
      </c>
      <c r="E5" s="309">
        <v>2</v>
      </c>
      <c r="F5" s="118"/>
      <c r="G5" s="119"/>
      <c r="H5" s="120"/>
      <c r="I5" s="120"/>
      <c r="J5" s="120"/>
      <c r="K5" s="120"/>
      <c r="L5" s="120"/>
      <c r="M5" s="120"/>
      <c r="N5" s="455"/>
      <c r="O5" s="102"/>
      <c r="Q5" s="40">
        <v>5</v>
      </c>
      <c r="R5" s="296">
        <f>H102</f>
        <v>2</v>
      </c>
      <c r="Z5" s="40">
        <v>-352</v>
      </c>
      <c r="AA5" s="40">
        <v>28</v>
      </c>
      <c r="AB5" s="40">
        <v>12</v>
      </c>
      <c r="AC5" s="40">
        <v>-4</v>
      </c>
    </row>
    <row r="6" spans="1:54" ht="27.75" customHeight="1" x14ac:dyDescent="0.2">
      <c r="A6" s="116" t="s">
        <v>3</v>
      </c>
      <c r="B6" s="118" t="s">
        <v>34</v>
      </c>
      <c r="C6" s="118" t="s">
        <v>35</v>
      </c>
      <c r="D6" s="309" t="s">
        <v>35</v>
      </c>
      <c r="E6" s="309" t="s">
        <v>34</v>
      </c>
      <c r="F6" s="118"/>
      <c r="G6" s="119"/>
      <c r="H6" s="120"/>
      <c r="I6" s="120"/>
      <c r="J6" s="120"/>
      <c r="K6" s="120"/>
      <c r="L6" s="120"/>
      <c r="M6" s="120"/>
      <c r="N6" s="455"/>
      <c r="O6" s="102"/>
      <c r="Q6" s="40">
        <v>6</v>
      </c>
      <c r="R6" s="296">
        <f>H37</f>
        <v>2.5</v>
      </c>
      <c r="Z6" s="38">
        <v>-321</v>
      </c>
      <c r="AA6" s="38">
        <v>27</v>
      </c>
      <c r="AB6" s="38">
        <v>11</v>
      </c>
      <c r="AC6" s="38">
        <v>-5</v>
      </c>
      <c r="AF6" s="41"/>
      <c r="AG6" s="41"/>
    </row>
    <row r="7" spans="1:54" ht="27.75" customHeight="1" x14ac:dyDescent="0.2">
      <c r="A7" s="247" t="s">
        <v>4</v>
      </c>
      <c r="B7" s="292">
        <v>1</v>
      </c>
      <c r="C7" s="248">
        <v>0.5</v>
      </c>
      <c r="D7" s="353">
        <v>1</v>
      </c>
      <c r="E7" s="375"/>
      <c r="F7" s="251"/>
      <c r="G7" s="249"/>
      <c r="H7" s="249"/>
      <c r="I7" s="249"/>
      <c r="J7" s="249"/>
      <c r="K7" s="249"/>
      <c r="L7" s="249"/>
      <c r="M7" s="249"/>
      <c r="N7" s="455"/>
      <c r="O7" s="102"/>
      <c r="Q7" s="40">
        <v>7</v>
      </c>
      <c r="R7" s="38">
        <f>H245</f>
        <v>2</v>
      </c>
      <c r="Z7" s="40">
        <v>-270</v>
      </c>
      <c r="AA7" s="40">
        <v>26</v>
      </c>
      <c r="AB7" s="40">
        <v>10</v>
      </c>
      <c r="AC7" s="40">
        <v>-6</v>
      </c>
    </row>
    <row r="8" spans="1:54" ht="30" customHeight="1" x14ac:dyDescent="0.2">
      <c r="A8" s="122" t="s">
        <v>5</v>
      </c>
      <c r="B8" s="291">
        <f>B7</f>
        <v>1</v>
      </c>
      <c r="C8" s="348">
        <f>B8+C7</f>
        <v>1.5</v>
      </c>
      <c r="D8" s="348">
        <f t="shared" ref="D8:F8" si="0">C8+D7</f>
        <v>2.5</v>
      </c>
      <c r="E8" s="378">
        <f t="shared" si="0"/>
        <v>2.5</v>
      </c>
      <c r="F8" s="260">
        <f t="shared" si="0"/>
        <v>2.5</v>
      </c>
      <c r="G8" s="119"/>
      <c r="H8" s="120"/>
      <c r="I8" s="120"/>
      <c r="J8" s="120"/>
      <c r="K8" s="120"/>
      <c r="L8" s="120"/>
      <c r="M8" s="120"/>
      <c r="N8" s="455"/>
      <c r="O8" s="102"/>
      <c r="Q8" s="40">
        <v>8</v>
      </c>
      <c r="R8" s="38">
        <f>H76</f>
        <v>2</v>
      </c>
      <c r="Z8" s="38">
        <v>-236</v>
      </c>
      <c r="AA8" s="38">
        <v>25</v>
      </c>
      <c r="AB8" s="38">
        <v>9</v>
      </c>
      <c r="AC8" s="38">
        <v>-7</v>
      </c>
    </row>
    <row r="9" spans="1:54" s="55" customFormat="1" ht="12.75" customHeight="1" x14ac:dyDescent="0.2">
      <c r="A9" s="152" t="s">
        <v>8</v>
      </c>
      <c r="B9" s="55">
        <f>M248</f>
        <v>1644</v>
      </c>
      <c r="C9" s="301">
        <f>M105</f>
        <v>1566</v>
      </c>
      <c r="D9" s="301">
        <f>M14</f>
        <v>2150</v>
      </c>
      <c r="E9" s="333"/>
      <c r="F9" s="349"/>
      <c r="G9" s="126"/>
      <c r="H9" s="126"/>
      <c r="I9" s="126"/>
      <c r="J9" s="126"/>
      <c r="K9" s="126"/>
      <c r="L9" s="126"/>
      <c r="M9" s="155"/>
      <c r="N9" s="455"/>
      <c r="O9" s="102"/>
      <c r="Q9" s="56">
        <v>9</v>
      </c>
      <c r="R9" s="57">
        <f>H206</f>
        <v>1</v>
      </c>
      <c r="Z9" s="56">
        <v>-207</v>
      </c>
      <c r="AA9" s="56">
        <v>24</v>
      </c>
      <c r="AB9" s="56">
        <v>8</v>
      </c>
      <c r="AC9" s="56">
        <v>-8</v>
      </c>
    </row>
    <row r="10" spans="1:54" s="55" customFormat="1" ht="12.75" customHeight="1" x14ac:dyDescent="0.2">
      <c r="A10" s="152" t="s">
        <v>9</v>
      </c>
      <c r="B10" s="333">
        <f>$M$1-C9</f>
        <v>728</v>
      </c>
      <c r="C10" s="333">
        <f>M1-C9</f>
        <v>728</v>
      </c>
      <c r="D10" s="333">
        <f>$M$1-D9</f>
        <v>144</v>
      </c>
      <c r="E10" s="333">
        <f>$M$1-E9</f>
        <v>2294</v>
      </c>
      <c r="F10" s="333">
        <f>$M$1-F9</f>
        <v>2294</v>
      </c>
      <c r="G10" s="126"/>
      <c r="H10" s="126"/>
      <c r="I10" s="126"/>
      <c r="J10" s="126"/>
      <c r="K10" s="126"/>
      <c r="L10" s="126"/>
      <c r="M10" s="155"/>
      <c r="N10" s="455"/>
      <c r="O10" s="102"/>
      <c r="Q10" s="56">
        <v>10</v>
      </c>
      <c r="R10" s="57">
        <f>H232</f>
        <v>1</v>
      </c>
      <c r="Z10" s="57">
        <v>-178</v>
      </c>
      <c r="AA10" s="57">
        <v>23</v>
      </c>
      <c r="AB10" s="57">
        <v>7</v>
      </c>
      <c r="AC10" s="57">
        <v>-9</v>
      </c>
    </row>
    <row r="11" spans="1:54" ht="30" customHeight="1" x14ac:dyDescent="0.2">
      <c r="A11" s="124" t="s">
        <v>6</v>
      </c>
      <c r="B11" s="125"/>
      <c r="C11" s="125"/>
      <c r="D11" s="501" t="e">
        <f>B1+C1+D1+E1+F1-MIN(B1:F1)</f>
        <v>#N/A</v>
      </c>
      <c r="E11" s="502"/>
      <c r="F11" s="127" t="s">
        <v>4</v>
      </c>
      <c r="G11" s="126"/>
      <c r="H11" s="509">
        <f>F8</f>
        <v>2.5</v>
      </c>
      <c r="I11" s="510"/>
      <c r="J11" s="110" t="s">
        <v>7</v>
      </c>
      <c r="K11" s="110"/>
      <c r="L11" s="511"/>
      <c r="M11" s="512"/>
      <c r="N11" s="455"/>
      <c r="O11" s="102"/>
      <c r="Q11" s="38">
        <v>11</v>
      </c>
      <c r="R11" s="40">
        <f>H258</f>
        <v>2</v>
      </c>
      <c r="Z11" s="40">
        <v>-151</v>
      </c>
      <c r="AA11" s="40">
        <v>22</v>
      </c>
      <c r="AB11" s="40">
        <v>6</v>
      </c>
      <c r="AC11" s="40">
        <v>-10</v>
      </c>
    </row>
    <row r="12" spans="1:54" ht="23.25" customHeight="1" thickBot="1" x14ac:dyDescent="0.25">
      <c r="A12" s="156" t="s">
        <v>10</v>
      </c>
      <c r="B12" s="350">
        <f ca="1">IF(B7=1,LOOKUP(B10,$Z$2:$Z$32,$AA$1:$AA$32),IF(B7=0.5,LOOKUP(B10,$Z$2:$Z$32,$AB$2:$AB$32),LOOKUP(B10,$Z$2:$Z$32,$AC$2:$AC$32)))</f>
        <v>2</v>
      </c>
      <c r="C12" s="350">
        <f>IF(C7=1,LOOKUP(C10,$Z$2:$Z$32,$AA$1:$AA$32),IF(C7=0.5,LOOKUP(C10,$Z$2:$Z$32,$AB$2:$AB$32),LOOKUP(C10,$Z$2:$Z$32,$AC$2:$AC$32)))</f>
        <v>-15</v>
      </c>
      <c r="D12" s="350">
        <f ca="1">IF(D7=1,LOOKUP(D10,$Z$2:$Z$32,$AA$1:$AA$32),IF(D7=0.5,LOOKUP(D10,$Z$2:$Z$32,$AB$2:$AB$32),LOOKUP(D10,$Z$2:$Z$32,$AC$2:$AC$32)))</f>
        <v>12</v>
      </c>
      <c r="E12" s="350">
        <f>IF(E7=1,LOOKUP(E10,$Z$2:$Z$32,$AA$1:$AA$32),IF(E7=0.5,LOOKUP(E10,$Z$2:$Z$32,$AB$2:$AB$32),LOOKUP(E10,$Z$2:$Z$32,$AC$2:$AC$32)))</f>
        <v>-31</v>
      </c>
      <c r="F12" s="351">
        <f>IF(F7=1,LOOKUP(F10,$Z$2:$Z$32,$AA$1:$AA$32),IF(F7=0.5,LOOKUP(F10,$Z$2:$Z$32,$AB$2:$AB$32),LOOKUP(F10,$Z$2:$Z$32,$AC$2:$AC$32)))</f>
        <v>-31</v>
      </c>
      <c r="G12" s="261">
        <f ca="1">SUM(B12:F12)</f>
        <v>-63</v>
      </c>
      <c r="H12" s="157"/>
      <c r="I12" s="129"/>
      <c r="J12" s="129"/>
      <c r="K12" s="129"/>
      <c r="L12" s="129"/>
      <c r="M12" s="131"/>
      <c r="N12" s="456"/>
      <c r="O12" s="102"/>
      <c r="Q12" s="38">
        <v>12</v>
      </c>
      <c r="R12" s="40"/>
      <c r="Z12" s="38">
        <v>-126</v>
      </c>
      <c r="AA12" s="38">
        <v>21</v>
      </c>
      <c r="AB12" s="38">
        <v>5</v>
      </c>
      <c r="AC12" s="38">
        <v>-11</v>
      </c>
    </row>
    <row r="13" spans="1:54" s="5" customFormat="1" ht="30" customHeight="1" thickBot="1" x14ac:dyDescent="0.4">
      <c r="A13" s="19"/>
      <c r="B13" s="49"/>
      <c r="C13" s="49"/>
      <c r="D13" s="329"/>
      <c r="E13" s="322"/>
      <c r="F13" s="49"/>
      <c r="G13" s="54"/>
      <c r="Q13" s="38">
        <v>13</v>
      </c>
      <c r="R13" s="297">
        <f>H141</f>
        <v>1</v>
      </c>
      <c r="Z13" s="40">
        <v>-79</v>
      </c>
      <c r="AA13" s="40">
        <v>20</v>
      </c>
      <c r="AB13" s="40">
        <v>4</v>
      </c>
      <c r="AC13" s="40">
        <v>-12</v>
      </c>
    </row>
    <row r="14" spans="1:54" ht="12.75" customHeight="1" x14ac:dyDescent="0.2">
      <c r="A14" s="113" t="s">
        <v>1</v>
      </c>
      <c r="B14" s="298">
        <f>LOOKUP(B18,$Q$1:$Q$49,$R$1:$R$49)</f>
        <v>1</v>
      </c>
      <c r="C14" s="298">
        <f>LOOKUP(C18,$Q$1:$Q$49,$R$1:$R$49)</f>
        <v>1</v>
      </c>
      <c r="D14" s="298">
        <f>LOOKUP(D18,$Q$1:$Q$49,$R$1:$R$49)</f>
        <v>2</v>
      </c>
      <c r="E14" s="298">
        <f>LOOKUP(E18,$Q$1:$Q$49,$R$1:$R$49)</f>
        <v>2</v>
      </c>
      <c r="F14" s="259" t="e">
        <f>LOOKUP(F18,$Q$1:$Q$49,$R$1:$R$49)</f>
        <v>#N/A</v>
      </c>
      <c r="G14" s="130"/>
      <c r="H14" s="107"/>
      <c r="I14" s="107"/>
      <c r="J14" s="107"/>
      <c r="K14" s="107"/>
      <c r="L14" s="107">
        <v>2118</v>
      </c>
      <c r="M14" s="305">
        <v>2150</v>
      </c>
      <c r="N14" s="454"/>
      <c r="O14" s="102"/>
      <c r="Q14" s="38">
        <v>14</v>
      </c>
      <c r="R14" s="294">
        <f>H115</f>
        <v>2</v>
      </c>
      <c r="Z14" s="38">
        <v>-56</v>
      </c>
      <c r="AA14" s="38">
        <v>19</v>
      </c>
      <c r="AB14" s="38">
        <v>3</v>
      </c>
      <c r="AC14" s="38">
        <v>-13</v>
      </c>
    </row>
    <row r="15" spans="1:54" ht="25.5" customHeight="1" x14ac:dyDescent="0.2">
      <c r="A15" s="446">
        <v>17</v>
      </c>
      <c r="B15" s="459" t="s">
        <v>49</v>
      </c>
      <c r="C15" s="459"/>
      <c r="D15" s="459"/>
      <c r="E15" s="459"/>
      <c r="F15" s="459"/>
      <c r="G15" s="459"/>
      <c r="H15" s="459"/>
      <c r="I15" s="459"/>
      <c r="J15" s="459"/>
      <c r="K15" s="485" t="s">
        <v>50</v>
      </c>
      <c r="L15" s="517"/>
      <c r="M15" s="518"/>
      <c r="N15" s="455"/>
      <c r="O15" s="102"/>
      <c r="Q15" s="38">
        <v>15</v>
      </c>
      <c r="R15" s="294">
        <f>H154</f>
        <v>1</v>
      </c>
      <c r="Z15" s="40">
        <f>-Z18</f>
        <v>-33</v>
      </c>
      <c r="AA15" s="40">
        <v>18</v>
      </c>
      <c r="AB15" s="40">
        <v>2</v>
      </c>
      <c r="AC15" s="40">
        <v>-14</v>
      </c>
    </row>
    <row r="16" spans="1:54" ht="25.5" customHeight="1" x14ac:dyDescent="0.4">
      <c r="A16" s="453"/>
      <c r="B16" s="459"/>
      <c r="C16" s="459"/>
      <c r="D16" s="459"/>
      <c r="E16" s="459"/>
      <c r="F16" s="459"/>
      <c r="G16" s="459"/>
      <c r="H16" s="459"/>
      <c r="I16" s="459"/>
      <c r="J16" s="459"/>
      <c r="K16" s="485" t="s">
        <v>51</v>
      </c>
      <c r="L16" s="517"/>
      <c r="M16" s="518"/>
      <c r="N16" s="455"/>
      <c r="O16" s="102"/>
      <c r="Q16" s="38">
        <v>16</v>
      </c>
      <c r="R16" s="294">
        <f>H89</f>
        <v>1</v>
      </c>
      <c r="Z16" s="38">
        <f>-Z17</f>
        <v>-10</v>
      </c>
      <c r="AA16" s="38">
        <v>17</v>
      </c>
      <c r="AB16" s="38">
        <v>1</v>
      </c>
      <c r="AC16" s="38">
        <v>-15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ht="27" customHeight="1" x14ac:dyDescent="0.4">
      <c r="A17" s="116" t="s">
        <v>0</v>
      </c>
      <c r="B17" s="78">
        <v>1</v>
      </c>
      <c r="C17" s="78">
        <v>2</v>
      </c>
      <c r="D17" s="352">
        <v>3</v>
      </c>
      <c r="E17" s="352">
        <v>4</v>
      </c>
      <c r="F17" s="78">
        <v>5</v>
      </c>
      <c r="G17" s="78">
        <v>6</v>
      </c>
      <c r="H17" s="150">
        <v>7</v>
      </c>
      <c r="I17" s="150">
        <v>8</v>
      </c>
      <c r="J17" s="150">
        <v>9</v>
      </c>
      <c r="K17" s="150">
        <v>10</v>
      </c>
      <c r="L17" s="150">
        <v>11</v>
      </c>
      <c r="M17" s="151">
        <v>12</v>
      </c>
      <c r="N17" s="455"/>
      <c r="O17" s="102"/>
      <c r="Q17" s="38">
        <v>17</v>
      </c>
      <c r="R17" s="295">
        <f>H24</f>
        <v>2</v>
      </c>
      <c r="Z17" s="40">
        <v>10</v>
      </c>
      <c r="AA17" s="40">
        <v>16</v>
      </c>
      <c r="AB17" s="40">
        <v>0</v>
      </c>
      <c r="AC17" s="40">
        <v>-16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27" customHeight="1" x14ac:dyDescent="0.2">
      <c r="A18" s="116" t="s">
        <v>2</v>
      </c>
      <c r="B18" s="118">
        <v>18</v>
      </c>
      <c r="C18" s="118">
        <v>16</v>
      </c>
      <c r="D18" s="309">
        <v>11</v>
      </c>
      <c r="E18" s="309">
        <v>7</v>
      </c>
      <c r="F18" s="118"/>
      <c r="G18" s="119"/>
      <c r="H18" s="120"/>
      <c r="I18" s="120"/>
      <c r="J18" s="120"/>
      <c r="K18" s="120"/>
      <c r="L18" s="120"/>
      <c r="M18" s="121"/>
      <c r="N18" s="455"/>
      <c r="O18" s="102"/>
      <c r="Q18" s="38">
        <v>18</v>
      </c>
      <c r="R18" s="294">
        <f>H50</f>
        <v>1</v>
      </c>
      <c r="Z18" s="38">
        <v>33</v>
      </c>
      <c r="AA18" s="38">
        <v>15</v>
      </c>
      <c r="AB18" s="38">
        <v>-1</v>
      </c>
      <c r="AC18" s="38">
        <v>-17</v>
      </c>
    </row>
    <row r="19" spans="1:54" ht="27" customHeight="1" x14ac:dyDescent="0.2">
      <c r="A19" s="116" t="s">
        <v>3</v>
      </c>
      <c r="B19" s="118" t="s">
        <v>34</v>
      </c>
      <c r="C19" s="118" t="s">
        <v>35</v>
      </c>
      <c r="D19" s="309" t="s">
        <v>34</v>
      </c>
      <c r="E19" s="309" t="s">
        <v>35</v>
      </c>
      <c r="F19" s="118"/>
      <c r="G19" s="119"/>
      <c r="H19" s="120"/>
      <c r="I19" s="120"/>
      <c r="J19" s="120"/>
      <c r="K19" s="120"/>
      <c r="L19" s="120"/>
      <c r="M19" s="121"/>
      <c r="N19" s="455"/>
      <c r="O19" s="102"/>
      <c r="Q19" s="198"/>
      <c r="R19" s="198"/>
      <c r="Z19" s="40">
        <v>56</v>
      </c>
      <c r="AA19" s="40">
        <v>14</v>
      </c>
      <c r="AB19" s="40">
        <v>-2</v>
      </c>
      <c r="AC19" s="40">
        <v>-18</v>
      </c>
    </row>
    <row r="20" spans="1:54" ht="27" customHeight="1" x14ac:dyDescent="0.2">
      <c r="A20" s="116" t="s">
        <v>4</v>
      </c>
      <c r="B20" s="248">
        <v>1</v>
      </c>
      <c r="C20" s="118">
        <v>1</v>
      </c>
      <c r="D20" s="309">
        <v>0</v>
      </c>
      <c r="E20" s="309"/>
      <c r="F20" s="118"/>
      <c r="G20" s="119"/>
      <c r="H20" s="120"/>
      <c r="I20" s="120"/>
      <c r="J20" s="120"/>
      <c r="K20" s="120"/>
      <c r="L20" s="120"/>
      <c r="M20" s="121"/>
      <c r="N20" s="455"/>
      <c r="O20" s="102"/>
      <c r="Q20" s="198"/>
      <c r="R20" s="198"/>
      <c r="Z20" s="38">
        <v>79</v>
      </c>
      <c r="AA20" s="38">
        <v>13</v>
      </c>
      <c r="AB20" s="38">
        <v>-3</v>
      </c>
      <c r="AC20" s="38">
        <v>-19</v>
      </c>
    </row>
    <row r="21" spans="1:54" ht="27.75" customHeight="1" x14ac:dyDescent="0.2">
      <c r="A21" s="122" t="s">
        <v>5</v>
      </c>
      <c r="B21" s="253">
        <f>B20</f>
        <v>1</v>
      </c>
      <c r="C21" s="308">
        <f>B21+C20</f>
        <v>2</v>
      </c>
      <c r="D21" s="308">
        <f t="shared" ref="D21" si="1">C21+D20</f>
        <v>2</v>
      </c>
      <c r="E21" s="308">
        <f t="shared" ref="E21" si="2">D21+E20</f>
        <v>2</v>
      </c>
      <c r="F21" s="264">
        <f t="shared" ref="F21" si="3">E21+F20</f>
        <v>2</v>
      </c>
      <c r="G21" s="119"/>
      <c r="H21" s="120"/>
      <c r="I21" s="120"/>
      <c r="J21" s="120"/>
      <c r="K21" s="120"/>
      <c r="L21" s="120"/>
      <c r="M21" s="121"/>
      <c r="N21" s="455"/>
      <c r="O21" s="102"/>
      <c r="Q21" s="198"/>
      <c r="R21" s="198"/>
      <c r="Z21" s="40">
        <v>102</v>
      </c>
      <c r="AA21" s="40">
        <v>12</v>
      </c>
      <c r="AB21" s="40">
        <v>-4</v>
      </c>
      <c r="AC21" s="40">
        <v>-20</v>
      </c>
    </row>
    <row r="22" spans="1:54" ht="12.75" x14ac:dyDescent="0.2">
      <c r="A22" s="152" t="s">
        <v>8</v>
      </c>
      <c r="B22" s="301">
        <f>M40</f>
        <v>1800</v>
      </c>
      <c r="C22" s="301">
        <f>M79</f>
        <v>1692</v>
      </c>
      <c r="D22" s="301" t="s">
        <v>91</v>
      </c>
      <c r="E22" s="301"/>
      <c r="F22" s="301"/>
      <c r="G22" s="126"/>
      <c r="H22" s="110"/>
      <c r="I22" s="110"/>
      <c r="J22" s="110"/>
      <c r="K22" s="110"/>
      <c r="L22" s="110"/>
      <c r="M22" s="110"/>
      <c r="N22" s="455"/>
      <c r="O22" s="102"/>
      <c r="Q22" s="198"/>
      <c r="R22" s="198"/>
      <c r="Z22" s="38">
        <v>126</v>
      </c>
      <c r="AA22" s="38">
        <v>11</v>
      </c>
      <c r="AB22" s="38">
        <v>-5</v>
      </c>
      <c r="AC22" s="38">
        <v>-21</v>
      </c>
    </row>
    <row r="23" spans="1:54" ht="12.75" x14ac:dyDescent="0.2">
      <c r="A23" s="152" t="s">
        <v>9</v>
      </c>
      <c r="B23" s="301">
        <f>$M$14-B22</f>
        <v>350</v>
      </c>
      <c r="C23" s="301">
        <f>$M$14-C22</f>
        <v>458</v>
      </c>
      <c r="D23" s="301" t="e">
        <f>$M$14-D22</f>
        <v>#VALUE!</v>
      </c>
      <c r="E23" s="301">
        <f>$M$14-E22</f>
        <v>2150</v>
      </c>
      <c r="F23" s="301">
        <f>$M$14-F22</f>
        <v>2150</v>
      </c>
      <c r="G23" s="126"/>
      <c r="H23" s="110"/>
      <c r="I23" s="110"/>
      <c r="J23" s="110"/>
      <c r="K23" s="110"/>
      <c r="L23" s="110"/>
      <c r="M23" s="110"/>
      <c r="N23" s="455"/>
      <c r="O23" s="102"/>
      <c r="Q23" s="198"/>
      <c r="R23" s="198"/>
      <c r="Z23" s="40">
        <v>151</v>
      </c>
      <c r="AA23" s="40">
        <v>10</v>
      </c>
      <c r="AB23" s="40">
        <v>-6</v>
      </c>
      <c r="AC23" s="40">
        <v>-22</v>
      </c>
    </row>
    <row r="24" spans="1:54" ht="23.25" customHeight="1" x14ac:dyDescent="0.4">
      <c r="A24" s="124" t="s">
        <v>6</v>
      </c>
      <c r="B24" s="125"/>
      <c r="C24" s="125"/>
      <c r="D24" s="513" t="e">
        <f>B14+C14+D14+E14+F14-MIN(B14:F14)</f>
        <v>#N/A</v>
      </c>
      <c r="E24" s="514"/>
      <c r="F24" s="127" t="s">
        <v>4</v>
      </c>
      <c r="G24" s="126"/>
      <c r="H24" s="515">
        <f>F21</f>
        <v>2</v>
      </c>
      <c r="I24" s="516"/>
      <c r="J24" s="110" t="s">
        <v>7</v>
      </c>
      <c r="K24" s="110"/>
      <c r="L24" s="457"/>
      <c r="M24" s="468"/>
      <c r="N24" s="455"/>
      <c r="O24" s="102"/>
      <c r="Q24" s="198"/>
      <c r="R24" s="198"/>
      <c r="Z24" s="38">
        <v>178</v>
      </c>
      <c r="AA24" s="38">
        <v>9</v>
      </c>
      <c r="AB24" s="38">
        <v>-7</v>
      </c>
      <c r="AC24" s="38">
        <v>-23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</row>
    <row r="25" spans="1:54" ht="23.25" customHeight="1" thickBot="1" x14ac:dyDescent="0.45">
      <c r="A25" s="153" t="s">
        <v>10</v>
      </c>
      <c r="B25" s="306">
        <f ca="1">IF(B20=1,LOOKUP(B23,$Z$2:$Z$32,$AA$1:$AA$32),IF(B20=0.5,LOOKUP(B23,$Z$2:$Z$32,$AB$2:$AB$32),LOOKUP(B23,$Z$2:$Z$32,$AC$2:$AC$32)))</f>
        <v>6</v>
      </c>
      <c r="C25" s="307">
        <f ca="1">IF(C20=1,LOOKUP(C23,$Z$2:$Z$32,$AA$1:$AA$32),IF(C20=0.5,LOOKUP(C23,$Z$2:$Z$32,$AB$2:$AB$32),LOOKUP(C23,$Z$2:$Z$32,$AC$2:$AC$32)))</f>
        <v>4</v>
      </c>
      <c r="D25" s="306" t="e">
        <f>IF(D20=1,LOOKUP(D23,$Z$2:$Z$32,$AA$1:$AA$32),IF(D20=0.5,LOOKUP(D23,$Z$2:$Z$32,$AB$2:$AB$32),LOOKUP(D23,$Z$2:$Z$32,$AC$2:$AC$32)))</f>
        <v>#VALUE!</v>
      </c>
      <c r="E25" s="306">
        <f>IF(E20=1,LOOKUP(E23,$Z$2:$Z$32,$AA$1:$AA$32),IF(E20=0.5,LOOKUP(E23,$Z$2:$Z$32,$AB$2:$AB$32),LOOKUP(E23,$Z$2:$Z$32,$AC$2:$AC$32)))</f>
        <v>-31</v>
      </c>
      <c r="F25" s="306">
        <f>IF(F20=1,LOOKUP(F23,$Z$2:$Z$32,$AA$1:$AA$32),IF(F20=0.5,LOOKUP(F23,$Z$2:$Z$32,$AB$2:$AB$32),LOOKUP(F23,$Z$2:$Z$32,$AC$2:$AC$32)))</f>
        <v>-31</v>
      </c>
      <c r="G25" s="263" t="e">
        <f ca="1">SUM(B25:F25)</f>
        <v>#VALUE!</v>
      </c>
      <c r="H25" s="129"/>
      <c r="I25" s="129"/>
      <c r="J25" s="129"/>
      <c r="K25" s="129"/>
      <c r="L25" s="129"/>
      <c r="M25" s="129"/>
      <c r="N25" s="456"/>
      <c r="O25" s="102"/>
      <c r="Q25" s="198"/>
      <c r="R25" s="198"/>
      <c r="Z25" s="40">
        <v>207</v>
      </c>
      <c r="AA25" s="40">
        <v>8</v>
      </c>
      <c r="AB25" s="40">
        <v>-8</v>
      </c>
      <c r="AC25" s="40">
        <v>-24</v>
      </c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</row>
    <row r="26" spans="1:54" ht="30" customHeight="1" thickBot="1" x14ac:dyDescent="0.4">
      <c r="A26" s="7"/>
      <c r="B26" s="49"/>
      <c r="C26" s="49"/>
      <c r="D26" s="329"/>
      <c r="E26" s="322"/>
      <c r="F26" s="49"/>
      <c r="G26" s="54"/>
      <c r="H26" s="5"/>
      <c r="I26" s="5"/>
      <c r="J26" s="5"/>
      <c r="K26" s="5"/>
      <c r="L26" s="5"/>
      <c r="M26" s="5"/>
      <c r="N26" s="5"/>
      <c r="O26" s="5"/>
      <c r="Q26" s="198"/>
      <c r="R26" s="198"/>
      <c r="Z26" s="38">
        <v>236</v>
      </c>
      <c r="AA26" s="38">
        <v>7</v>
      </c>
      <c r="AB26" s="38">
        <v>-9</v>
      </c>
      <c r="AC26" s="38">
        <v>-25</v>
      </c>
    </row>
    <row r="27" spans="1:54" ht="12.75" customHeight="1" x14ac:dyDescent="0.2">
      <c r="A27" s="113" t="s">
        <v>1</v>
      </c>
      <c r="B27" s="299">
        <f>LOOKUP(B31,$Q$1:$Q$49,$R$1:$R$49)</f>
        <v>2</v>
      </c>
      <c r="C27" s="300">
        <f>LOOKUP(C31,$Q$1:$Q$49,$R$1:$R$49)</f>
        <v>1</v>
      </c>
      <c r="D27" s="299">
        <f>LOOKUP(D31,$Q$1:$Q$49,$R$1:$R$49)</f>
        <v>1</v>
      </c>
      <c r="E27" s="299">
        <f>LOOKUP(E31,$Q$1:$Q$49,$R$1:$R$49)</f>
        <v>2</v>
      </c>
      <c r="F27" s="266" t="e">
        <f>LOOKUP(F31,$Q$1:$Q$49,$R$1:$R$49)</f>
        <v>#N/A</v>
      </c>
      <c r="G27" s="115"/>
      <c r="H27" s="107"/>
      <c r="I27" s="107"/>
      <c r="J27" s="107"/>
      <c r="K27" s="107"/>
      <c r="L27" s="107">
        <v>1920</v>
      </c>
      <c r="M27" s="107">
        <v>1936</v>
      </c>
      <c r="N27" s="454"/>
      <c r="O27" s="102"/>
      <c r="Q27" s="199"/>
      <c r="R27" s="198"/>
      <c r="Z27" s="40">
        <v>270</v>
      </c>
      <c r="AA27" s="40">
        <v>6</v>
      </c>
      <c r="AB27" s="40">
        <v>-10</v>
      </c>
      <c r="AC27" s="40">
        <v>-26</v>
      </c>
      <c r="AD27" s="293"/>
    </row>
    <row r="28" spans="1:54" ht="26.25" x14ac:dyDescent="0.2">
      <c r="A28" s="446">
        <v>6</v>
      </c>
      <c r="B28" s="459" t="s">
        <v>52</v>
      </c>
      <c r="C28" s="519"/>
      <c r="D28" s="519"/>
      <c r="E28" s="519"/>
      <c r="F28" s="519"/>
      <c r="G28" s="519"/>
      <c r="H28" s="519"/>
      <c r="I28" s="519"/>
      <c r="J28" s="519"/>
      <c r="K28" s="485" t="s">
        <v>53</v>
      </c>
      <c r="L28" s="486"/>
      <c r="M28" s="487"/>
      <c r="N28" s="455"/>
      <c r="O28" s="102"/>
      <c r="Q28" s="198"/>
      <c r="R28" s="198"/>
      <c r="Z28" s="38">
        <v>321</v>
      </c>
      <c r="AA28" s="38">
        <v>5</v>
      </c>
      <c r="AB28" s="38">
        <v>-11</v>
      </c>
      <c r="AC28" s="38">
        <v>-27</v>
      </c>
    </row>
    <row r="29" spans="1:54" ht="25.5" customHeight="1" x14ac:dyDescent="0.2">
      <c r="A29" s="447"/>
      <c r="B29" s="519"/>
      <c r="C29" s="519"/>
      <c r="D29" s="519"/>
      <c r="E29" s="519"/>
      <c r="F29" s="519"/>
      <c r="G29" s="519"/>
      <c r="H29" s="519"/>
      <c r="I29" s="519"/>
      <c r="J29" s="519"/>
      <c r="K29" s="485" t="s">
        <v>54</v>
      </c>
      <c r="L29" s="486"/>
      <c r="M29" s="487"/>
      <c r="N29" s="455"/>
      <c r="O29" s="102"/>
      <c r="Q29" s="198"/>
      <c r="R29" s="198"/>
      <c r="Z29" s="40">
        <v>352</v>
      </c>
      <c r="AA29" s="40">
        <v>4</v>
      </c>
      <c r="AB29" s="40">
        <v>-12</v>
      </c>
      <c r="AC29" s="40">
        <v>-28</v>
      </c>
    </row>
    <row r="30" spans="1:54" s="55" customFormat="1" ht="27.75" customHeight="1" x14ac:dyDescent="0.2">
      <c r="A30" s="116" t="s">
        <v>0</v>
      </c>
      <c r="B30" s="78">
        <v>1</v>
      </c>
      <c r="C30" s="78">
        <v>2</v>
      </c>
      <c r="D30" s="352">
        <v>3</v>
      </c>
      <c r="E30" s="352">
        <v>4</v>
      </c>
      <c r="F30" s="78">
        <v>5</v>
      </c>
      <c r="G30" s="78">
        <v>6</v>
      </c>
      <c r="H30" s="78">
        <v>7</v>
      </c>
      <c r="I30" s="78">
        <v>8</v>
      </c>
      <c r="J30" s="78">
        <v>9</v>
      </c>
      <c r="K30" s="78">
        <v>10</v>
      </c>
      <c r="L30" s="78">
        <v>11</v>
      </c>
      <c r="M30" s="78">
        <v>12</v>
      </c>
      <c r="N30" s="455"/>
      <c r="O30" s="105"/>
      <c r="Q30" s="199"/>
      <c r="R30" s="199"/>
      <c r="Z30" s="57">
        <v>409</v>
      </c>
      <c r="AA30" s="57">
        <v>3</v>
      </c>
      <c r="AB30" s="57">
        <v>-13</v>
      </c>
      <c r="AC30" s="57">
        <v>-29</v>
      </c>
    </row>
    <row r="31" spans="1:54" ht="27.75" customHeight="1" x14ac:dyDescent="0.2">
      <c r="A31" s="122" t="s">
        <v>2</v>
      </c>
      <c r="B31" s="118">
        <v>5</v>
      </c>
      <c r="C31" s="118">
        <v>4</v>
      </c>
      <c r="D31" s="309">
        <v>9</v>
      </c>
      <c r="E31" s="309">
        <v>8</v>
      </c>
      <c r="F31" s="118"/>
      <c r="G31" s="119"/>
      <c r="H31" s="120"/>
      <c r="I31" s="120"/>
      <c r="J31" s="120"/>
      <c r="K31" s="120"/>
      <c r="L31" s="120"/>
      <c r="M31" s="120"/>
      <c r="N31" s="455"/>
      <c r="O31" s="102"/>
      <c r="Q31" s="198"/>
      <c r="R31" s="198"/>
      <c r="Z31" s="40">
        <v>499</v>
      </c>
      <c r="AA31" s="40">
        <v>2</v>
      </c>
      <c r="AB31" s="40">
        <v>-14</v>
      </c>
      <c r="AC31" s="40">
        <v>-30</v>
      </c>
    </row>
    <row r="32" spans="1:54" ht="27.75" customHeight="1" x14ac:dyDescent="0.2">
      <c r="A32" s="116" t="s">
        <v>3</v>
      </c>
      <c r="B32" s="118" t="s">
        <v>35</v>
      </c>
      <c r="C32" s="118" t="s">
        <v>34</v>
      </c>
      <c r="D32" s="309" t="s">
        <v>34</v>
      </c>
      <c r="E32" s="309" t="s">
        <v>35</v>
      </c>
      <c r="F32" s="118"/>
      <c r="G32" s="119"/>
      <c r="H32" s="120"/>
      <c r="I32" s="120"/>
      <c r="J32" s="120"/>
      <c r="K32" s="120"/>
      <c r="L32" s="120"/>
      <c r="M32" s="120"/>
      <c r="N32" s="455"/>
      <c r="O32" s="102"/>
      <c r="Q32" s="198"/>
      <c r="R32" s="198"/>
      <c r="Z32" s="38">
        <v>500</v>
      </c>
      <c r="AA32" s="38">
        <v>1</v>
      </c>
      <c r="AB32" s="38">
        <v>-15</v>
      </c>
      <c r="AC32" s="38">
        <v>-31</v>
      </c>
    </row>
    <row r="33" spans="1:33" ht="27.75" customHeight="1" x14ac:dyDescent="0.2">
      <c r="A33" s="116" t="s">
        <v>4</v>
      </c>
      <c r="B33" s="248">
        <v>0.5</v>
      </c>
      <c r="C33" s="118">
        <v>1</v>
      </c>
      <c r="D33" s="309">
        <v>1</v>
      </c>
      <c r="E33" s="309"/>
      <c r="F33" s="118"/>
      <c r="G33" s="119"/>
      <c r="H33" s="120"/>
      <c r="I33" s="120"/>
      <c r="J33" s="120"/>
      <c r="K33" s="120"/>
      <c r="L33" s="120"/>
      <c r="M33" s="120"/>
      <c r="N33" s="455"/>
      <c r="O33" s="102"/>
      <c r="Q33" s="198"/>
      <c r="R33" s="198"/>
    </row>
    <row r="34" spans="1:33" ht="27.75" customHeight="1" x14ac:dyDescent="0.2">
      <c r="A34" s="122" t="s">
        <v>5</v>
      </c>
      <c r="B34" s="248">
        <v>0.5</v>
      </c>
      <c r="C34" s="375">
        <f>B34+C33</f>
        <v>1.5</v>
      </c>
      <c r="D34" s="375">
        <f t="shared" ref="D34" si="4">C34+D33</f>
        <v>2.5</v>
      </c>
      <c r="E34" s="309">
        <f t="shared" ref="E34" si="5">D34+E33</f>
        <v>2.5</v>
      </c>
      <c r="F34" s="123">
        <f t="shared" ref="F34" si="6">E34+F33</f>
        <v>2.5</v>
      </c>
      <c r="G34" s="119"/>
      <c r="H34" s="120"/>
      <c r="I34" s="120"/>
      <c r="J34" s="120"/>
      <c r="K34" s="120"/>
      <c r="L34" s="120"/>
      <c r="M34" s="120"/>
      <c r="N34" s="455"/>
      <c r="O34" s="102"/>
    </row>
    <row r="35" spans="1:33" ht="12.75" x14ac:dyDescent="0.2">
      <c r="A35" s="124" t="s">
        <v>8</v>
      </c>
      <c r="B35" s="301">
        <f>M92</f>
        <v>1783</v>
      </c>
      <c r="C35" s="301">
        <f>M183</f>
        <v>1000</v>
      </c>
      <c r="D35" s="301">
        <f>M196</f>
        <v>1000</v>
      </c>
      <c r="E35" s="301"/>
      <c r="F35" s="301"/>
      <c r="G35" s="126"/>
      <c r="H35" s="110"/>
      <c r="I35" s="110"/>
      <c r="J35" s="110"/>
      <c r="K35" s="110"/>
      <c r="L35" s="110"/>
      <c r="M35" s="111"/>
      <c r="N35" s="455"/>
      <c r="O35" s="102"/>
    </row>
    <row r="36" spans="1:33" ht="12.75" x14ac:dyDescent="0.2">
      <c r="A36" s="124" t="s">
        <v>9</v>
      </c>
      <c r="B36" s="333">
        <f>M27-B35</f>
        <v>153</v>
      </c>
      <c r="C36" s="333">
        <f>$M$27-C35</f>
        <v>936</v>
      </c>
      <c r="D36" s="333">
        <f>$M$27-D48</f>
        <v>292</v>
      </c>
      <c r="E36" s="333">
        <f>$M$27-E35</f>
        <v>1936</v>
      </c>
      <c r="F36" s="333">
        <f>$M$27-F35</f>
        <v>1936</v>
      </c>
      <c r="G36" s="126"/>
      <c r="H36" s="110"/>
      <c r="I36" s="110"/>
      <c r="J36" s="110"/>
      <c r="K36" s="110"/>
      <c r="L36" s="110"/>
      <c r="M36" s="111"/>
      <c r="N36" s="455"/>
      <c r="O36" s="102"/>
    </row>
    <row r="37" spans="1:33" ht="23.25" customHeight="1" x14ac:dyDescent="0.2">
      <c r="A37" s="124" t="s">
        <v>6</v>
      </c>
      <c r="B37" s="125"/>
      <c r="C37" s="125"/>
      <c r="D37" s="464" t="e">
        <f>B27+C27+D27+E27+F27-MIN(B27:F27)</f>
        <v>#N/A</v>
      </c>
      <c r="E37" s="465"/>
      <c r="F37" s="127" t="s">
        <v>4</v>
      </c>
      <c r="G37" s="126"/>
      <c r="H37" s="507">
        <f>F34</f>
        <v>2.5</v>
      </c>
      <c r="I37" s="508"/>
      <c r="J37" s="110" t="s">
        <v>7</v>
      </c>
      <c r="K37" s="110"/>
      <c r="L37" s="457"/>
      <c r="M37" s="468"/>
      <c r="N37" s="455"/>
      <c r="O37" s="102"/>
    </row>
    <row r="38" spans="1:33" ht="26.25" thickBot="1" x14ac:dyDescent="0.25">
      <c r="A38" s="128"/>
      <c r="B38" s="307">
        <f>IF(B33=1,LOOKUP(B36,$Z$2:$Z$32,$AA$1:$AA$32),IF(B33=0.5,LOOKUP(B36,$Z$2:$Z$32,$AB$2:$AB$32),LOOKUP(B36,$Z$2:$Z$32,$AC$2:$AC$32)))</f>
        <v>-6</v>
      </c>
      <c r="C38" s="334">
        <f ca="1">IF(C33=1,LOOKUP(C36,$Z$2:$Z$32,$AA$1:$AA$32),IF(C33=0.5,LOOKUP(C36,$Z$2:$Z$32,$AB$2:$AB$32),LOOKUP(C36,$Z$2:$Z$32,$AC$2:$AC$32)))</f>
        <v>2</v>
      </c>
      <c r="D38" s="334">
        <f t="shared" ref="D38:E38" ca="1" si="7">IF(D33=1,LOOKUP(D36,$Z$2:$Z$32,$AA$1:$AA$32),IF(D33=0.5,LOOKUP(D36,$Z$2:$Z$32,$AB$2:$AB$32),LOOKUP(D36,$Z$2:$Z$32,$AC$2:$AC$32)))</f>
        <v>7</v>
      </c>
      <c r="E38" s="334">
        <f t="shared" si="7"/>
        <v>-31</v>
      </c>
      <c r="F38" s="311">
        <f>IF(F33=1,LOOKUP(F36,$Z$2:$Z$32,$AA$1:$AA$32),IF(F33=0.5,LOOKUP(F36,$Z$2:$Z$32,$AB$2:$AB$32),LOOKUP(F36,$Z$2:$Z$32,$AC$2:$AC$32)))</f>
        <v>-31</v>
      </c>
      <c r="G38" s="267">
        <f ca="1">SUM(B38:F38)</f>
        <v>-59</v>
      </c>
      <c r="H38" s="157"/>
      <c r="I38" s="129"/>
      <c r="J38" s="129"/>
      <c r="K38" s="129"/>
      <c r="L38" s="129"/>
      <c r="M38" s="131"/>
      <c r="N38" s="456"/>
      <c r="O38" s="102"/>
    </row>
    <row r="39" spans="1:33" ht="26.25" thickBot="1" x14ac:dyDescent="0.4">
      <c r="A39" s="19"/>
      <c r="B39" s="49"/>
      <c r="C39" s="49"/>
      <c r="D39" s="329"/>
      <c r="E39" s="322"/>
      <c r="F39" s="49"/>
      <c r="G39" s="54"/>
      <c r="H39" s="5"/>
      <c r="I39" s="5"/>
      <c r="J39" s="5"/>
      <c r="K39" s="5"/>
      <c r="L39" s="5"/>
      <c r="M39" s="6"/>
      <c r="N39" s="5"/>
      <c r="O39" s="5"/>
    </row>
    <row r="40" spans="1:33" ht="12.75" customHeight="1" x14ac:dyDescent="0.4">
      <c r="A40" s="135" t="s">
        <v>1</v>
      </c>
      <c r="B40" s="318">
        <f>LOOKUP(B44,$Q$1:$Q$49,$R$1:$R$49)</f>
        <v>2</v>
      </c>
      <c r="C40" s="318">
        <f>LOOKUP(C44,$Q$1:$Q$49,$R$1:$R$49)</f>
        <v>1</v>
      </c>
      <c r="D40" s="318">
        <f>LOOKUP(D44,$Q$1:$Q$49,$R$1:$R$49)</f>
        <v>0</v>
      </c>
      <c r="E40" s="318">
        <f>LOOKUP(E44,$Q$1:$Q$49,$R$1:$R$49)</f>
        <v>1</v>
      </c>
      <c r="F40" s="268" t="e">
        <f>LOOKUP(F44,$Q$1:$Q$49,$R$1:$R$49)</f>
        <v>#N/A</v>
      </c>
      <c r="G40" s="136"/>
      <c r="H40" s="137"/>
      <c r="I40" s="137"/>
      <c r="J40" s="137"/>
      <c r="K40" s="137"/>
      <c r="L40" s="137"/>
      <c r="M40" s="302">
        <v>1800</v>
      </c>
      <c r="N40" s="488"/>
      <c r="O40" s="102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25.5" customHeight="1" x14ac:dyDescent="0.4">
      <c r="A41" s="446">
        <v>18</v>
      </c>
      <c r="B41" s="520" t="s">
        <v>86</v>
      </c>
      <c r="C41" s="521"/>
      <c r="D41" s="521"/>
      <c r="E41" s="521"/>
      <c r="F41" s="521"/>
      <c r="G41" s="521"/>
      <c r="H41" s="521"/>
      <c r="I41" s="521"/>
      <c r="J41" s="521"/>
      <c r="K41" s="524" t="s">
        <v>55</v>
      </c>
      <c r="L41" s="524"/>
      <c r="M41" s="524"/>
      <c r="N41" s="489"/>
      <c r="O41" s="102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25.5" customHeight="1" x14ac:dyDescent="0.2">
      <c r="A42" s="447"/>
      <c r="B42" s="522"/>
      <c r="C42" s="523"/>
      <c r="D42" s="523"/>
      <c r="E42" s="523"/>
      <c r="F42" s="523"/>
      <c r="G42" s="523"/>
      <c r="H42" s="523"/>
      <c r="I42" s="523"/>
      <c r="J42" s="523"/>
      <c r="K42" s="524" t="s">
        <v>21</v>
      </c>
      <c r="L42" s="525"/>
      <c r="M42" s="525"/>
      <c r="N42" s="489"/>
      <c r="O42" s="102"/>
    </row>
    <row r="43" spans="1:33" s="55" customFormat="1" ht="27.75" customHeight="1" x14ac:dyDescent="0.2">
      <c r="A43" s="138" t="s">
        <v>0</v>
      </c>
      <c r="B43" s="139">
        <v>1</v>
      </c>
      <c r="C43" s="139">
        <v>2</v>
      </c>
      <c r="D43" s="354">
        <v>3</v>
      </c>
      <c r="E43" s="354">
        <v>4</v>
      </c>
      <c r="F43" s="139">
        <v>5</v>
      </c>
      <c r="G43" s="139">
        <v>6</v>
      </c>
      <c r="H43" s="139">
        <v>7</v>
      </c>
      <c r="I43" s="139">
        <v>8</v>
      </c>
      <c r="J43" s="139">
        <v>9</v>
      </c>
      <c r="K43" s="139">
        <v>10</v>
      </c>
      <c r="L43" s="139">
        <v>11</v>
      </c>
      <c r="M43" s="140">
        <v>12</v>
      </c>
      <c r="N43" s="490"/>
      <c r="O43" s="105"/>
    </row>
    <row r="44" spans="1:33" ht="27.75" customHeight="1" x14ac:dyDescent="0.2">
      <c r="A44" s="138" t="s">
        <v>2</v>
      </c>
      <c r="B44" s="141">
        <v>17</v>
      </c>
      <c r="C44" s="141">
        <v>15</v>
      </c>
      <c r="D44" s="316">
        <v>12</v>
      </c>
      <c r="E44" s="316">
        <v>10</v>
      </c>
      <c r="F44" s="141"/>
      <c r="G44" s="139"/>
      <c r="H44" s="142"/>
      <c r="I44" s="142"/>
      <c r="J44" s="142"/>
      <c r="K44" s="142"/>
      <c r="L44" s="142"/>
      <c r="M44" s="143"/>
      <c r="N44" s="490"/>
      <c r="O44" s="102"/>
    </row>
    <row r="45" spans="1:33" ht="27.75" customHeight="1" x14ac:dyDescent="0.2">
      <c r="A45" s="138" t="s">
        <v>3</v>
      </c>
      <c r="B45" s="141" t="s">
        <v>35</v>
      </c>
      <c r="C45" s="141" t="s">
        <v>34</v>
      </c>
      <c r="D45" s="316" t="s">
        <v>35</v>
      </c>
      <c r="E45" s="316" t="s">
        <v>34</v>
      </c>
      <c r="F45" s="141"/>
      <c r="G45" s="139"/>
      <c r="H45" s="142"/>
      <c r="I45" s="142"/>
      <c r="J45" s="142"/>
      <c r="K45" s="142"/>
      <c r="L45" s="142"/>
      <c r="M45" s="143"/>
      <c r="N45" s="490"/>
      <c r="O45" s="102"/>
    </row>
    <row r="46" spans="1:33" ht="27.75" customHeight="1" x14ac:dyDescent="0.2">
      <c r="A46" s="138" t="s">
        <v>4</v>
      </c>
      <c r="B46" s="141">
        <v>0</v>
      </c>
      <c r="C46" s="141">
        <v>1</v>
      </c>
      <c r="D46" s="316">
        <v>0</v>
      </c>
      <c r="E46" s="379"/>
      <c r="F46" s="141"/>
      <c r="G46" s="139"/>
      <c r="H46" s="142"/>
      <c r="I46" s="142"/>
      <c r="J46" s="142"/>
      <c r="K46" s="142"/>
      <c r="L46" s="142"/>
      <c r="M46" s="143"/>
      <c r="N46" s="490"/>
      <c r="O46" s="102"/>
    </row>
    <row r="47" spans="1:33" ht="27.75" customHeight="1" x14ac:dyDescent="0.2">
      <c r="A47" s="144" t="s">
        <v>5</v>
      </c>
      <c r="B47" s="141">
        <f>B46</f>
        <v>0</v>
      </c>
      <c r="C47" s="316">
        <f>B47+C46</f>
        <v>1</v>
      </c>
      <c r="D47" s="355">
        <f t="shared" ref="D47" si="8">C47+D46</f>
        <v>1</v>
      </c>
      <c r="E47" s="380">
        <f t="shared" ref="E47" si="9">D47+E46</f>
        <v>1</v>
      </c>
      <c r="F47" s="269">
        <f>E47+F46</f>
        <v>1</v>
      </c>
      <c r="G47" s="270"/>
      <c r="H47" s="142"/>
      <c r="I47" s="142"/>
      <c r="J47" s="142"/>
      <c r="K47" s="142"/>
      <c r="L47" s="142"/>
      <c r="M47" s="143"/>
      <c r="N47" s="490"/>
      <c r="O47" s="102"/>
    </row>
    <row r="48" spans="1:33" x14ac:dyDescent="0.2">
      <c r="A48" s="146" t="s">
        <v>8</v>
      </c>
      <c r="B48" s="303">
        <f>M14</f>
        <v>2150</v>
      </c>
      <c r="C48" s="303">
        <f>M144</f>
        <v>1229</v>
      </c>
      <c r="D48" s="303">
        <f>M248</f>
        <v>1644</v>
      </c>
      <c r="E48" s="303"/>
      <c r="F48" s="304"/>
      <c r="G48" s="75"/>
      <c r="H48" s="147"/>
      <c r="I48" s="147"/>
      <c r="J48" s="147"/>
      <c r="K48" s="147"/>
      <c r="L48" s="147"/>
      <c r="M48" s="147"/>
      <c r="N48" s="490"/>
      <c r="O48" s="102"/>
    </row>
    <row r="49" spans="1:32" x14ac:dyDescent="0.2">
      <c r="A49" s="146" t="s">
        <v>9</v>
      </c>
      <c r="B49" s="303">
        <f>M40-B48</f>
        <v>-350</v>
      </c>
      <c r="C49" s="303">
        <f>M40-C48</f>
        <v>571</v>
      </c>
      <c r="D49" s="303">
        <f>M40-M27</f>
        <v>-136</v>
      </c>
      <c r="E49" s="303">
        <f>M40-M66</f>
        <v>64</v>
      </c>
      <c r="F49" s="304">
        <f>$M$39-F48</f>
        <v>0</v>
      </c>
      <c r="G49" s="75"/>
      <c r="H49" s="147"/>
      <c r="I49" s="147"/>
      <c r="J49" s="147"/>
      <c r="K49" s="147"/>
      <c r="L49" s="147"/>
      <c r="M49" s="147"/>
      <c r="N49" s="490"/>
      <c r="O49" s="102"/>
      <c r="R49">
        <v>6</v>
      </c>
    </row>
    <row r="50" spans="1:32" ht="23.25" customHeight="1" x14ac:dyDescent="0.2">
      <c r="A50" s="146" t="s">
        <v>6</v>
      </c>
      <c r="B50" s="127"/>
      <c r="C50" s="127"/>
      <c r="D50" s="505" t="e">
        <f>B40+C40+D40+E40+F40-MIN(B40:F40)</f>
        <v>#N/A</v>
      </c>
      <c r="E50" s="506"/>
      <c r="F50" s="127" t="s">
        <v>4</v>
      </c>
      <c r="G50" s="75"/>
      <c r="H50" s="466">
        <f>F47</f>
        <v>1</v>
      </c>
      <c r="I50" s="467"/>
      <c r="J50" s="147" t="s">
        <v>7</v>
      </c>
      <c r="K50" s="147"/>
      <c r="L50" s="537"/>
      <c r="M50" s="538"/>
      <c r="N50" s="490"/>
      <c r="O50" s="102"/>
    </row>
    <row r="51" spans="1:32" ht="27" thickBot="1" x14ac:dyDescent="0.25">
      <c r="A51" s="148"/>
      <c r="B51" s="312">
        <f>IF(B46=1,LOOKUP(B49,$Z$2:$Z$32,$AA$1:$AA$32),IF(B46=0.5,LOOKUP(B49,$Z$2:$Z$32,$AB$2:$AB$32),LOOKUP(B49,$Z$2:$Z$32,$AC$2:$AC$32)))</f>
        <v>-4</v>
      </c>
      <c r="C51" s="307">
        <f ca="1">IF(C46=1,LOOKUP(C49,$Z$2:$Z$32,$AA$1:$AA$32),IF(C46=0.5,LOOKUP(C49,$Z$2:$Z$32,$AB$2:$AB$32),LOOKUP(C49,$Z$2:$Z$32,$AC$2:$AC$32)))</f>
        <v>2</v>
      </c>
      <c r="D51" s="312">
        <f>IF(D46=1,LOOKUP(D49,$Z$2:$Z$32,$AA$1:$AA$32),IF(D46=0.5,LOOKUP(D49,$Z$2:$Z$32,$AB$2:$AB$32),LOOKUP(D49,$Z$2:$Z$32,$AC$2:$AC$32)))</f>
        <v>-10</v>
      </c>
      <c r="E51" s="317">
        <f>IF(E46=1,LOOKUP(E49,$Z$2:$Z$32,$AA$1:$AA$32),IF(E46=0.5,LOOKUP(E49,$Z$2:$Z$32,$AB$2:$AB$32),LOOKUP(E49,$Z$2:$Z$32,$AC$2:$AC$32)))</f>
        <v>-18</v>
      </c>
      <c r="F51" s="317">
        <f>IF(F46=1,LOOKUP(F49,$Z$2:$Z$32,$AA$1:$AA$32),IF(F46=0.5,LOOKUP(F49,$Z$2:$Z$32,$AB$2:$AB$32),LOOKUP(F49,$Z$2:$Z$32,$AC$2:$AC$32)))</f>
        <v>-15</v>
      </c>
      <c r="G51" s="271">
        <f ca="1">SUM(B51:F51)</f>
        <v>-45</v>
      </c>
      <c r="H51" s="272"/>
      <c r="I51" s="149"/>
      <c r="J51" s="149"/>
      <c r="K51" s="149"/>
      <c r="L51" s="149"/>
      <c r="M51" s="149"/>
      <c r="N51" s="491"/>
      <c r="O51" s="102"/>
    </row>
    <row r="52" spans="1:32" s="5" customFormat="1" ht="26.25" thickBot="1" x14ac:dyDescent="0.4">
      <c r="A52" s="19"/>
      <c r="B52" s="49"/>
      <c r="C52" s="49"/>
      <c r="D52" s="329"/>
      <c r="E52" s="322"/>
      <c r="F52" s="49"/>
      <c r="G52" s="54"/>
      <c r="Q52"/>
    </row>
    <row r="53" spans="1:32" s="134" customFormat="1" ht="13.5" customHeight="1" x14ac:dyDescent="0.2">
      <c r="A53" s="113" t="s">
        <v>1</v>
      </c>
      <c r="B53" s="340">
        <f>LOOKUP(B57,$Q$1:$Q$49,$R$1:$R$49)</f>
        <v>0</v>
      </c>
      <c r="C53" s="341">
        <f>LOOKUP(C57,$Q$1:$Q$49,$R$1:$R$49)</f>
        <v>1</v>
      </c>
      <c r="D53" s="341">
        <f>LOOKUP(D57,$Q$1:$Q$49,$R$1:$R$49)</f>
        <v>2</v>
      </c>
      <c r="E53" s="340">
        <f>LOOKUP(E57,$Q$1:$Q$49,$R$1:$R$49)</f>
        <v>2</v>
      </c>
      <c r="F53" s="273" t="e">
        <f>LOOKUP(F57,$Q$1:$Q$49,$R$1:$R$49)</f>
        <v>#N/A</v>
      </c>
      <c r="G53" s="133"/>
      <c r="H53" s="133"/>
      <c r="I53" s="133"/>
      <c r="J53" s="133"/>
      <c r="K53" s="133"/>
      <c r="L53" s="133">
        <v>1800</v>
      </c>
      <c r="M53" s="342">
        <v>1673</v>
      </c>
      <c r="N53" s="441"/>
      <c r="O53" s="110"/>
    </row>
    <row r="54" spans="1:32" ht="25.5" customHeight="1" x14ac:dyDescent="0.4">
      <c r="A54" s="446">
        <v>2</v>
      </c>
      <c r="B54" s="533" t="s">
        <v>56</v>
      </c>
      <c r="C54" s="534"/>
      <c r="D54" s="534"/>
      <c r="E54" s="534"/>
      <c r="F54" s="534"/>
      <c r="G54" s="534"/>
      <c r="H54" s="534"/>
      <c r="I54" s="534"/>
      <c r="J54" s="534"/>
      <c r="K54" s="411" t="s">
        <v>57</v>
      </c>
      <c r="L54" s="425"/>
      <c r="M54" s="425"/>
      <c r="N54" s="442"/>
      <c r="O54" s="102"/>
    </row>
    <row r="55" spans="1:32" ht="25.5" customHeight="1" x14ac:dyDescent="0.4">
      <c r="A55" s="447"/>
      <c r="B55" s="535"/>
      <c r="C55" s="536"/>
      <c r="D55" s="536"/>
      <c r="E55" s="536"/>
      <c r="F55" s="536"/>
      <c r="G55" s="536"/>
      <c r="H55" s="536"/>
      <c r="I55" s="536"/>
      <c r="J55" s="536"/>
      <c r="K55" s="411" t="s">
        <v>58</v>
      </c>
      <c r="L55" s="425"/>
      <c r="M55" s="425"/>
      <c r="N55" s="442"/>
      <c r="O55" s="102"/>
      <c r="R55" s="2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32" s="55" customFormat="1" ht="27.75" customHeight="1" x14ac:dyDescent="0.2">
      <c r="A56" s="13" t="s">
        <v>0</v>
      </c>
      <c r="B56" s="21">
        <v>1</v>
      </c>
      <c r="C56" s="21">
        <v>2</v>
      </c>
      <c r="D56" s="356">
        <v>3</v>
      </c>
      <c r="E56" s="356">
        <v>4</v>
      </c>
      <c r="F56" s="21">
        <v>5</v>
      </c>
      <c r="G56" s="21">
        <v>6</v>
      </c>
      <c r="H56" s="21">
        <v>7</v>
      </c>
      <c r="I56" s="21">
        <v>8</v>
      </c>
      <c r="J56" s="21">
        <v>9</v>
      </c>
      <c r="K56" s="21">
        <v>10</v>
      </c>
      <c r="L56" s="21">
        <v>11</v>
      </c>
      <c r="M56" s="106">
        <v>12</v>
      </c>
      <c r="N56" s="442"/>
      <c r="O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</row>
    <row r="57" spans="1:32" ht="27.75" customHeight="1" x14ac:dyDescent="0.35">
      <c r="A57" s="14" t="s">
        <v>2</v>
      </c>
      <c r="B57" s="22">
        <v>1</v>
      </c>
      <c r="C57" s="22">
        <v>3</v>
      </c>
      <c r="D57" s="327">
        <v>8</v>
      </c>
      <c r="E57" s="327">
        <v>11</v>
      </c>
      <c r="F57" s="22"/>
      <c r="G57" s="20"/>
      <c r="H57" s="1"/>
      <c r="I57" s="1"/>
      <c r="J57" s="1"/>
      <c r="K57" s="1"/>
      <c r="L57" s="1"/>
      <c r="M57" s="3"/>
      <c r="N57" s="442"/>
      <c r="O57" s="102"/>
    </row>
    <row r="58" spans="1:32" ht="27.75" customHeight="1" x14ac:dyDescent="0.35">
      <c r="A58" s="13" t="s">
        <v>3</v>
      </c>
      <c r="B58" s="22" t="s">
        <v>35</v>
      </c>
      <c r="C58" s="22" t="s">
        <v>34</v>
      </c>
      <c r="D58" s="327" t="s">
        <v>34</v>
      </c>
      <c r="E58" s="327" t="s">
        <v>35</v>
      </c>
      <c r="F58" s="22"/>
      <c r="G58" s="20"/>
      <c r="H58" s="1"/>
      <c r="I58" s="1"/>
      <c r="J58" s="1"/>
      <c r="K58" s="1"/>
      <c r="L58" s="1"/>
      <c r="M58" s="3"/>
      <c r="N58" s="442"/>
      <c r="O58" s="102"/>
    </row>
    <row r="59" spans="1:32" ht="27.75" customHeight="1" x14ac:dyDescent="0.35">
      <c r="A59" s="13" t="s">
        <v>4</v>
      </c>
      <c r="B59" s="22">
        <v>1</v>
      </c>
      <c r="C59" s="22">
        <v>1</v>
      </c>
      <c r="D59" s="327">
        <v>1</v>
      </c>
      <c r="E59" s="381"/>
      <c r="F59" s="22"/>
      <c r="G59" s="20"/>
      <c r="H59" s="1"/>
      <c r="I59" s="1"/>
      <c r="J59" s="1"/>
      <c r="K59" s="1"/>
      <c r="L59" s="1"/>
      <c r="M59" s="3"/>
      <c r="N59" s="442"/>
      <c r="O59" s="102"/>
    </row>
    <row r="60" spans="1:32" ht="30" customHeight="1" x14ac:dyDescent="0.35">
      <c r="A60" s="14" t="s">
        <v>5</v>
      </c>
      <c r="B60" s="22">
        <f>B59</f>
        <v>1</v>
      </c>
      <c r="C60" s="327">
        <f>B60+C59</f>
        <v>2</v>
      </c>
      <c r="D60" s="327">
        <f t="shared" ref="D60" si="10">C60+D59</f>
        <v>3</v>
      </c>
      <c r="E60" s="321">
        <f t="shared" ref="E60" si="11">D60+E59</f>
        <v>3</v>
      </c>
      <c r="F60" s="94">
        <f t="shared" ref="F60" si="12">E60+F59</f>
        <v>3</v>
      </c>
      <c r="G60" s="20"/>
      <c r="H60" s="1"/>
      <c r="I60" s="1"/>
      <c r="J60" s="1"/>
      <c r="K60" s="1"/>
      <c r="L60" s="1"/>
      <c r="M60" s="3"/>
      <c r="N60" s="442"/>
      <c r="O60" s="102"/>
    </row>
    <row r="61" spans="1:32" ht="14.25" x14ac:dyDescent="0.2">
      <c r="A61" s="15" t="s">
        <v>8</v>
      </c>
      <c r="B61" s="328">
        <f>M118</f>
        <v>1523</v>
      </c>
      <c r="C61" s="328">
        <f>M118</f>
        <v>1523</v>
      </c>
      <c r="D61" s="322">
        <f>M66</f>
        <v>1736</v>
      </c>
      <c r="E61" s="322"/>
      <c r="F61" s="322"/>
      <c r="G61" s="54"/>
      <c r="H61" s="5"/>
      <c r="I61" s="5"/>
      <c r="J61" s="5"/>
      <c r="K61" s="5"/>
      <c r="L61" s="5"/>
      <c r="M61" s="5"/>
      <c r="N61" s="442"/>
      <c r="O61" s="102"/>
    </row>
    <row r="62" spans="1:32" ht="14.25" x14ac:dyDescent="0.2">
      <c r="A62" s="15" t="s">
        <v>9</v>
      </c>
      <c r="B62" s="328">
        <f>$M$53-B61</f>
        <v>150</v>
      </c>
      <c r="C62" s="328">
        <f>$M$53-C61</f>
        <v>150</v>
      </c>
      <c r="D62" s="322">
        <f>$M$53-D61</f>
        <v>-63</v>
      </c>
      <c r="E62" s="322">
        <f>$M$53-E61</f>
        <v>1673</v>
      </c>
      <c r="F62" s="322">
        <f>$M$53-F61</f>
        <v>1673</v>
      </c>
      <c r="G62" s="54"/>
      <c r="H62" s="5"/>
      <c r="I62" s="5"/>
      <c r="J62" s="5"/>
      <c r="K62" s="5"/>
      <c r="L62" s="5"/>
      <c r="M62" s="5"/>
      <c r="N62" s="442"/>
      <c r="O62" s="102"/>
    </row>
    <row r="63" spans="1:32" ht="23.25" customHeight="1" x14ac:dyDescent="0.4">
      <c r="A63" s="15" t="s">
        <v>6</v>
      </c>
      <c r="B63" s="49"/>
      <c r="C63" s="49"/>
      <c r="D63" s="475" t="e">
        <f>B53+C53+D53+E53+F53-MIN(B53:F53)</f>
        <v>#N/A</v>
      </c>
      <c r="E63" s="476"/>
      <c r="F63" s="103" t="s">
        <v>4</v>
      </c>
      <c r="G63" s="54"/>
      <c r="H63" s="503">
        <f>F60</f>
        <v>3</v>
      </c>
      <c r="I63" s="504"/>
      <c r="J63" s="5" t="s">
        <v>7</v>
      </c>
      <c r="K63" s="5"/>
      <c r="L63" s="430"/>
      <c r="M63" s="434"/>
      <c r="N63" s="442"/>
      <c r="O63" s="102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32" ht="27.75" customHeight="1" thickBot="1" x14ac:dyDescent="0.45">
      <c r="A64" s="16"/>
      <c r="B64" s="307">
        <f ca="1">IF(B59=1,LOOKUP(B62,$Z$2:$Z$32,$AA$1:$AA$32),IF(B59=0.5,LOOKUP(B62,$Z$2:$Z$32,$AB$2:$AB$32),LOOKUP(B62,$Z$2:$Z$32,$AC$2:$AC$32)))</f>
        <v>12</v>
      </c>
      <c r="C64" s="307">
        <f ca="1">IF(C59=1,LOOKUP(C62,$Z$2:$Z$32,$AA$1:$AA$32),IF(C59=0.5,LOOKUP(C62,$Z$2:$Z$32,$AB$2:$AB$32),LOOKUP(C62,$Z$2:$Z$32,$AC$2:$AC$32)))</f>
        <v>12</v>
      </c>
      <c r="D64" s="307">
        <f ca="1">IF(D59=1,LOOKUP(D62,$Z$2:$Z$32,$AA$1:$AA$32),IF(D59=0.5,LOOKUP(D62,$Z$2:$Z$32,$AB$2:$AB$32),LOOKUP(D62,$Z$2:$Z$32,$AC$2:$AC$32)))</f>
        <v>21</v>
      </c>
      <c r="E64" s="307">
        <f t="shared" ref="E64:F64" si="13">IF(E59=1,LOOKUP(E62,$Z$2:$Z$32,$AA$1:$AA$32),IF(E59=0.5,LOOKUP(E62,$Z$2:$Z$32,$AB$2:$AB$32),LOOKUP(E62,$Z$2:$Z$32,$AC$2:$AC$32)))</f>
        <v>-31</v>
      </c>
      <c r="F64" s="307">
        <f t="shared" si="13"/>
        <v>-31</v>
      </c>
      <c r="G64" s="97">
        <f ca="1">SUM(B64:F64)</f>
        <v>-17</v>
      </c>
      <c r="H64" s="28"/>
      <c r="I64" s="17"/>
      <c r="J64" s="17"/>
      <c r="K64" s="17"/>
      <c r="L64" s="17"/>
      <c r="M64" s="17"/>
      <c r="N64" s="443"/>
      <c r="O64" s="102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1:15" ht="26.25" thickBot="1" x14ac:dyDescent="0.4">
      <c r="A65" s="7"/>
      <c r="B65" s="49"/>
      <c r="C65" s="49"/>
      <c r="D65" s="329"/>
      <c r="E65" s="322"/>
      <c r="F65" s="88" t="s">
        <v>31</v>
      </c>
      <c r="G65" s="54"/>
      <c r="H65" s="5"/>
      <c r="I65" s="5"/>
      <c r="J65" s="5"/>
      <c r="K65" s="5"/>
      <c r="L65" s="5"/>
      <c r="M65" s="6"/>
    </row>
    <row r="66" spans="1:15" ht="13.5" customHeight="1" x14ac:dyDescent="0.2">
      <c r="A66" s="113" t="s">
        <v>1</v>
      </c>
      <c r="B66" s="298">
        <f>LOOKUP(B70,$Q$1:$Q$49,$R$1:$R$49)</f>
        <v>2</v>
      </c>
      <c r="C66" s="298">
        <f>LOOKUP(C70,$Q$1:$Q$49,$R$1:$R$49)</f>
        <v>1</v>
      </c>
      <c r="D66" s="298">
        <f>LOOKUP(D70,$Q$1:$Q$49,$R$1:$R$49)</f>
        <v>3</v>
      </c>
      <c r="E66" s="298">
        <f>LOOKUP(E70,$Q$1:$Q$49,$R$1:$R$49)</f>
        <v>2.5</v>
      </c>
      <c r="F66" s="275" t="e">
        <f>LOOKUP(F70,$Q$1:$Q$49,$R$1:$R$49)</f>
        <v>#N/A</v>
      </c>
      <c r="G66" s="130"/>
      <c r="H66" s="107"/>
      <c r="I66" s="107"/>
      <c r="J66" s="107"/>
      <c r="K66" s="107"/>
      <c r="L66" s="315">
        <v>1547</v>
      </c>
      <c r="M66" s="315">
        <v>1736</v>
      </c>
      <c r="N66" s="454"/>
      <c r="O66" s="102"/>
    </row>
    <row r="67" spans="1:15" ht="24.75" customHeight="1" x14ac:dyDescent="0.2">
      <c r="A67" s="446">
        <v>8</v>
      </c>
      <c r="B67" s="459" t="s">
        <v>59</v>
      </c>
      <c r="C67" s="526"/>
      <c r="D67" s="526"/>
      <c r="E67" s="526"/>
      <c r="F67" s="526"/>
      <c r="G67" s="526"/>
      <c r="H67" s="526"/>
      <c r="I67" s="526"/>
      <c r="J67" s="526"/>
      <c r="K67" s="485" t="s">
        <v>60</v>
      </c>
      <c r="L67" s="486"/>
      <c r="M67" s="487"/>
      <c r="N67" s="455"/>
      <c r="O67" s="102"/>
    </row>
    <row r="68" spans="1:15" ht="24.75" customHeight="1" x14ac:dyDescent="0.2">
      <c r="A68" s="447"/>
      <c r="B68" s="526"/>
      <c r="C68" s="526"/>
      <c r="D68" s="526"/>
      <c r="E68" s="526"/>
      <c r="F68" s="526"/>
      <c r="G68" s="526"/>
      <c r="H68" s="526"/>
      <c r="I68" s="526"/>
      <c r="J68" s="526"/>
      <c r="K68" s="485" t="s">
        <v>61</v>
      </c>
      <c r="L68" s="486"/>
      <c r="M68" s="487"/>
      <c r="N68" s="455"/>
      <c r="O68" s="102"/>
    </row>
    <row r="69" spans="1:15" s="55" customFormat="1" ht="27.75" customHeight="1" x14ac:dyDescent="0.2">
      <c r="A69" s="116" t="s">
        <v>0</v>
      </c>
      <c r="B69" s="78">
        <v>1</v>
      </c>
      <c r="C69" s="78">
        <v>2</v>
      </c>
      <c r="D69" s="352">
        <v>3</v>
      </c>
      <c r="E69" s="352">
        <v>4</v>
      </c>
      <c r="F69" s="78">
        <v>5</v>
      </c>
      <c r="G69" s="78">
        <v>6</v>
      </c>
      <c r="H69" s="78">
        <v>7</v>
      </c>
      <c r="I69" s="78">
        <v>8</v>
      </c>
      <c r="J69" s="78">
        <v>9</v>
      </c>
      <c r="K69" s="78">
        <v>10</v>
      </c>
      <c r="L69" s="78">
        <v>11</v>
      </c>
      <c r="M69" s="78">
        <v>12</v>
      </c>
      <c r="N69" s="455"/>
      <c r="O69" s="105"/>
    </row>
    <row r="70" spans="1:15" ht="27.75" customHeight="1" x14ac:dyDescent="0.2">
      <c r="A70" s="122" t="s">
        <v>2</v>
      </c>
      <c r="B70" s="118">
        <v>7</v>
      </c>
      <c r="C70" s="118">
        <v>9</v>
      </c>
      <c r="D70" s="309">
        <v>2</v>
      </c>
      <c r="E70" s="309">
        <v>6</v>
      </c>
      <c r="F70" s="118"/>
      <c r="G70" s="119"/>
      <c r="H70" s="120"/>
      <c r="I70" s="120"/>
      <c r="J70" s="120"/>
      <c r="K70" s="120"/>
      <c r="L70" s="120"/>
      <c r="M70" s="120"/>
      <c r="N70" s="455"/>
      <c r="O70" s="102"/>
    </row>
    <row r="71" spans="1:15" ht="27.75" customHeight="1" x14ac:dyDescent="0.2">
      <c r="A71" s="116" t="s">
        <v>3</v>
      </c>
      <c r="B71" s="118" t="s">
        <v>35</v>
      </c>
      <c r="C71" s="118" t="s">
        <v>34</v>
      </c>
      <c r="D71" s="309" t="s">
        <v>35</v>
      </c>
      <c r="E71" s="309" t="s">
        <v>34</v>
      </c>
      <c r="F71" s="118"/>
      <c r="G71" s="119"/>
      <c r="H71" s="120"/>
      <c r="I71" s="120"/>
      <c r="J71" s="120"/>
      <c r="K71" s="120"/>
      <c r="L71" s="120"/>
      <c r="M71" s="120"/>
      <c r="N71" s="455"/>
      <c r="O71" s="102"/>
    </row>
    <row r="72" spans="1:15" ht="27.75" customHeight="1" x14ac:dyDescent="0.2">
      <c r="A72" s="116" t="s">
        <v>4</v>
      </c>
      <c r="B72" s="118">
        <v>1</v>
      </c>
      <c r="C72" s="118">
        <v>1</v>
      </c>
      <c r="D72" s="309">
        <v>0</v>
      </c>
      <c r="E72" s="309"/>
      <c r="F72" s="118"/>
      <c r="G72" s="119"/>
      <c r="H72" s="120"/>
      <c r="I72" s="120"/>
      <c r="J72" s="120"/>
      <c r="K72" s="120"/>
      <c r="L72" s="120"/>
      <c r="M72" s="120"/>
      <c r="N72" s="455"/>
      <c r="O72" s="102"/>
    </row>
    <row r="73" spans="1:15" ht="27.75" customHeight="1" x14ac:dyDescent="0.2">
      <c r="A73" s="122" t="s">
        <v>5</v>
      </c>
      <c r="B73" s="118">
        <f>B72</f>
        <v>1</v>
      </c>
      <c r="C73" s="309">
        <f>B73+C72</f>
        <v>2</v>
      </c>
      <c r="D73" s="309">
        <f t="shared" ref="D73:F73" si="14">C73+D72</f>
        <v>2</v>
      </c>
      <c r="E73" s="309">
        <f t="shared" si="14"/>
        <v>2</v>
      </c>
      <c r="F73" s="123">
        <f t="shared" si="14"/>
        <v>2</v>
      </c>
      <c r="G73" s="119"/>
      <c r="H73" s="120"/>
      <c r="I73" s="120"/>
      <c r="J73" s="120"/>
      <c r="K73" s="120"/>
      <c r="L73" s="120"/>
      <c r="M73" s="120"/>
      <c r="N73" s="455"/>
      <c r="O73" s="102"/>
    </row>
    <row r="74" spans="1:15" ht="14.25" x14ac:dyDescent="0.2">
      <c r="A74" s="124" t="s">
        <v>8</v>
      </c>
      <c r="B74" s="301"/>
      <c r="C74" s="346">
        <f>M196</f>
        <v>1000</v>
      </c>
      <c r="D74" s="301">
        <f>M53</f>
        <v>1673</v>
      </c>
      <c r="E74" s="301"/>
      <c r="F74" s="301"/>
      <c r="G74" s="126"/>
      <c r="H74" s="110"/>
      <c r="I74" s="110"/>
      <c r="J74" s="110"/>
      <c r="K74" s="110"/>
      <c r="L74" s="110"/>
      <c r="M74" s="111"/>
      <c r="N74" s="455"/>
      <c r="O74" s="102"/>
    </row>
    <row r="75" spans="1:15" ht="14.25" x14ac:dyDescent="0.2">
      <c r="A75" s="124" t="s">
        <v>9</v>
      </c>
      <c r="B75" s="301">
        <f>$M$66-B74</f>
        <v>1736</v>
      </c>
      <c r="C75" s="346">
        <f>$M$66-C74</f>
        <v>736</v>
      </c>
      <c r="D75" s="301">
        <f>$M$66-D74</f>
        <v>63</v>
      </c>
      <c r="E75" s="301">
        <f>$M$66-E74</f>
        <v>1736</v>
      </c>
      <c r="F75" s="301">
        <f>$M$66-F74</f>
        <v>1736</v>
      </c>
      <c r="G75" s="126"/>
      <c r="H75" s="110"/>
      <c r="I75" s="110"/>
      <c r="J75" s="110"/>
      <c r="K75" s="110"/>
      <c r="L75" s="110"/>
      <c r="M75" s="111"/>
      <c r="N75" s="455"/>
      <c r="O75" s="102"/>
    </row>
    <row r="76" spans="1:15" ht="23.25" customHeight="1" x14ac:dyDescent="0.2">
      <c r="A76" s="124" t="s">
        <v>6</v>
      </c>
      <c r="B76" s="125"/>
      <c r="C76" s="125"/>
      <c r="D76" s="464" t="e">
        <f>B66+C66+D66+E66+F66-MIN(B66:F66)</f>
        <v>#N/A</v>
      </c>
      <c r="E76" s="465"/>
      <c r="F76" s="127" t="s">
        <v>4</v>
      </c>
      <c r="G76" s="126"/>
      <c r="H76" s="466">
        <f>F73</f>
        <v>2</v>
      </c>
      <c r="I76" s="467"/>
      <c r="J76" s="110" t="s">
        <v>7</v>
      </c>
      <c r="K76" s="110"/>
      <c r="L76" s="457"/>
      <c r="M76" s="468"/>
      <c r="N76" s="455"/>
      <c r="O76" s="102"/>
    </row>
    <row r="77" spans="1:15" ht="21" thickBot="1" x14ac:dyDescent="0.35">
      <c r="A77" s="128"/>
      <c r="B77" s="323"/>
      <c r="C77" s="334">
        <f ca="1">IF(C72=1,LOOKUP(C75,$Z$2:$Z$32,$AA$1:$AA$32),IF(C72=0.5,LOOKUP(C75,$Z$2:$Z$32,$AB$2:$AB$32),LOOKUP(C75,$Z$2:$Z$32,$AC$2:$AC$32)))</f>
        <v>2</v>
      </c>
      <c r="D77" s="334">
        <f>IF(D72=1,LOOKUP(D75,$Z$2:$Z$32,$AA$1:$AA$32),IF(D72=0.5,LOOKUP(D75,$Z$2:$Z$32,$AB$2:$AB$32),LOOKUP(D75,$Z$2:$Z$32,$AC$2:$AC$32)))</f>
        <v>-18</v>
      </c>
      <c r="E77" s="334">
        <f>IF(E72=1,LOOKUP(E75,$Z$2:$Z$32,$AA$1:$AA$32),IF(E72=0.5,LOOKUP(E75,$Z$2:$Z$32,$AB$2:$AB$32),LOOKUP(E75,$Z$2:$Z$32,$AC$2:$AC$32)))</f>
        <v>-31</v>
      </c>
      <c r="F77" s="319">
        <f>IF(F72=1,LOOKUP(F75,$Z$2:$Z$32,$AA$1:$AA$32),IF(F72=0.5,LOOKUP(F75,$Z$2:$Z$32,$AB$2:$AB$32),LOOKUP(F75,$Z$2:$Z$32,$AC$2:$AC$32)))</f>
        <v>-31</v>
      </c>
      <c r="G77" s="267">
        <f ca="1">SUM(B77:F77)</f>
        <v>-78</v>
      </c>
      <c r="H77" s="129"/>
      <c r="I77" s="129"/>
      <c r="J77" s="129"/>
      <c r="K77" s="129"/>
      <c r="L77" s="129"/>
      <c r="M77" s="131"/>
      <c r="N77" s="456"/>
      <c r="O77" s="102"/>
    </row>
    <row r="78" spans="1:15" ht="26.25" thickBot="1" x14ac:dyDescent="0.4"/>
    <row r="79" spans="1:15" ht="12.75" customHeight="1" x14ac:dyDescent="0.2">
      <c r="A79" s="113" t="s">
        <v>1</v>
      </c>
      <c r="B79" s="314">
        <f>LOOKUP(B83,$Q$1:$Q$49,$R$1:$R$49)</f>
        <v>1</v>
      </c>
      <c r="C79" s="314">
        <f>LOOKUP(C83,$Q$1:$Q$49,$R$1:$R$49)</f>
        <v>2</v>
      </c>
      <c r="D79" s="314">
        <f>LOOKUP(D83,$Q$1:$Q$49,$R$1:$R$49)</f>
        <v>2</v>
      </c>
      <c r="E79" s="320">
        <f>LOOKUP(E83,$Q$1:$Q$49,$R$1:$R$49)</f>
        <v>2</v>
      </c>
      <c r="F79" s="277" t="e">
        <f>LOOKUP(F83,$Q$1:$Q$49,$R$1:$R$49)</f>
        <v>#N/A</v>
      </c>
      <c r="G79" s="115"/>
      <c r="H79" s="107"/>
      <c r="I79" s="107"/>
      <c r="J79" s="107"/>
      <c r="K79" s="109"/>
      <c r="L79" s="109"/>
      <c r="M79" s="104">
        <v>1692</v>
      </c>
      <c r="N79" s="454"/>
      <c r="O79" s="102"/>
    </row>
    <row r="80" spans="1:15" ht="24.75" customHeight="1" x14ac:dyDescent="0.2">
      <c r="A80" s="446">
        <v>16</v>
      </c>
      <c r="B80" s="527" t="s">
        <v>62</v>
      </c>
      <c r="C80" s="528"/>
      <c r="D80" s="528"/>
      <c r="E80" s="528"/>
      <c r="F80" s="528"/>
      <c r="G80" s="528"/>
      <c r="H80" s="528"/>
      <c r="I80" s="528"/>
      <c r="J80" s="529"/>
      <c r="K80" s="460" t="s">
        <v>63</v>
      </c>
      <c r="L80" s="460"/>
      <c r="M80" s="460"/>
      <c r="N80" s="455"/>
      <c r="O80" s="102"/>
    </row>
    <row r="81" spans="1:32" ht="24.75" customHeight="1" x14ac:dyDescent="0.4">
      <c r="A81" s="453"/>
      <c r="B81" s="530"/>
      <c r="C81" s="531"/>
      <c r="D81" s="531"/>
      <c r="E81" s="531"/>
      <c r="F81" s="531"/>
      <c r="G81" s="531"/>
      <c r="H81" s="531"/>
      <c r="I81" s="531"/>
      <c r="J81" s="532"/>
      <c r="K81" s="460" t="s">
        <v>21</v>
      </c>
      <c r="L81" s="460"/>
      <c r="M81" s="460"/>
      <c r="N81" s="455"/>
      <c r="O81" s="102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 spans="1:32" s="55" customFormat="1" ht="27.75" customHeight="1" x14ac:dyDescent="0.2">
      <c r="A82" s="116" t="s">
        <v>0</v>
      </c>
      <c r="B82" s="78">
        <v>1</v>
      </c>
      <c r="C82" s="78">
        <v>2</v>
      </c>
      <c r="D82" s="352">
        <v>3</v>
      </c>
      <c r="E82" s="352">
        <v>4</v>
      </c>
      <c r="F82" s="78">
        <v>5</v>
      </c>
      <c r="G82" s="78">
        <v>6</v>
      </c>
      <c r="H82" s="78">
        <v>7</v>
      </c>
      <c r="I82" s="78">
        <v>8</v>
      </c>
      <c r="J82" s="78">
        <v>9</v>
      </c>
      <c r="K82" s="78">
        <v>10</v>
      </c>
      <c r="L82" s="78">
        <v>11</v>
      </c>
      <c r="M82" s="117">
        <v>12</v>
      </c>
      <c r="N82" s="455"/>
      <c r="O82" s="105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</row>
    <row r="83" spans="1:32" ht="27.75" customHeight="1" x14ac:dyDescent="0.2">
      <c r="A83" s="116" t="s">
        <v>2</v>
      </c>
      <c r="B83" s="118">
        <v>15</v>
      </c>
      <c r="C83" s="118">
        <v>17</v>
      </c>
      <c r="D83" s="309">
        <v>7</v>
      </c>
      <c r="E83" s="309">
        <v>5</v>
      </c>
      <c r="F83" s="118"/>
      <c r="G83" s="119"/>
      <c r="H83" s="120"/>
      <c r="I83" s="120"/>
      <c r="J83" s="120"/>
      <c r="K83" s="120"/>
      <c r="L83" s="120"/>
      <c r="M83" s="121"/>
      <c r="N83" s="455"/>
      <c r="O83" s="102"/>
    </row>
    <row r="84" spans="1:32" ht="27.75" customHeight="1" x14ac:dyDescent="0.2">
      <c r="A84" s="116" t="s">
        <v>3</v>
      </c>
      <c r="B84" s="118" t="s">
        <v>35</v>
      </c>
      <c r="C84" s="118" t="s">
        <v>34</v>
      </c>
      <c r="D84" s="309" t="s">
        <v>34</v>
      </c>
      <c r="E84" s="309" t="s">
        <v>35</v>
      </c>
      <c r="F84" s="118"/>
      <c r="G84" s="119"/>
      <c r="H84" s="120"/>
      <c r="I84" s="120"/>
      <c r="J84" s="120"/>
      <c r="K84" s="120"/>
      <c r="L84" s="120"/>
      <c r="M84" s="121"/>
      <c r="N84" s="455"/>
      <c r="O84" s="102"/>
    </row>
    <row r="85" spans="1:32" ht="27.75" customHeight="1" thickBot="1" x14ac:dyDescent="0.25">
      <c r="A85" s="116" t="s">
        <v>4</v>
      </c>
      <c r="B85" s="118">
        <v>1</v>
      </c>
      <c r="C85" s="118">
        <v>0</v>
      </c>
      <c r="D85" s="309">
        <v>0</v>
      </c>
      <c r="E85" s="309"/>
      <c r="F85" s="118"/>
      <c r="G85" s="192"/>
      <c r="H85" s="120"/>
      <c r="I85" s="120"/>
      <c r="J85" s="120"/>
      <c r="K85" s="120"/>
      <c r="L85" s="120"/>
      <c r="M85" s="121"/>
      <c r="N85" s="455"/>
      <c r="O85" s="102"/>
    </row>
    <row r="86" spans="1:32" ht="27.75" customHeight="1" x14ac:dyDescent="0.2">
      <c r="A86" s="122" t="s">
        <v>5</v>
      </c>
      <c r="B86" s="118">
        <f>B85</f>
        <v>1</v>
      </c>
      <c r="C86" s="309">
        <f>B86+C85</f>
        <v>1</v>
      </c>
      <c r="D86" s="358">
        <f t="shared" ref="D86" si="15">C86+D85</f>
        <v>1</v>
      </c>
      <c r="E86" s="358">
        <f t="shared" ref="E86" si="16">D86+E85</f>
        <v>1</v>
      </c>
      <c r="F86" s="123">
        <f t="shared" ref="F86" si="17">E86+F85</f>
        <v>1</v>
      </c>
      <c r="G86" s="119"/>
      <c r="H86" s="120"/>
      <c r="I86" s="120"/>
      <c r="J86" s="120"/>
      <c r="K86" s="120"/>
      <c r="L86" s="120"/>
      <c r="M86" s="121"/>
      <c r="N86" s="455"/>
      <c r="O86" s="102"/>
    </row>
    <row r="87" spans="1:32" ht="15" x14ac:dyDescent="0.2">
      <c r="A87" s="124" t="s">
        <v>8</v>
      </c>
      <c r="B87" s="313">
        <f>M144</f>
        <v>1229</v>
      </c>
      <c r="C87" s="301">
        <f>M14</f>
        <v>2150</v>
      </c>
      <c r="D87" s="301">
        <f>M235</f>
        <v>2075</v>
      </c>
      <c r="E87" s="301"/>
      <c r="F87" s="301">
        <f>M27</f>
        <v>1936</v>
      </c>
      <c r="G87" s="126"/>
      <c r="H87" s="110"/>
      <c r="I87" s="110"/>
      <c r="J87" s="110"/>
      <c r="K87" s="110"/>
      <c r="L87" s="110"/>
      <c r="M87" s="110"/>
      <c r="N87" s="455"/>
      <c r="O87" s="102"/>
    </row>
    <row r="88" spans="1:32" ht="12.75" x14ac:dyDescent="0.2">
      <c r="A88" s="124" t="s">
        <v>9</v>
      </c>
      <c r="B88" s="301">
        <f>$M$79-B87</f>
        <v>463</v>
      </c>
      <c r="C88" s="301">
        <f>$M$79-C87</f>
        <v>-458</v>
      </c>
      <c r="D88" s="301">
        <f>$M$79-D87</f>
        <v>-383</v>
      </c>
      <c r="E88" s="301">
        <f>$M$79-E87</f>
        <v>1692</v>
      </c>
      <c r="F88" s="301">
        <f>$M$79-F87</f>
        <v>-244</v>
      </c>
      <c r="G88" s="126"/>
      <c r="H88" s="110"/>
      <c r="I88" s="110"/>
      <c r="J88" s="110"/>
      <c r="K88" s="110"/>
      <c r="L88" s="110"/>
      <c r="M88" s="110"/>
      <c r="N88" s="455"/>
      <c r="O88" s="102"/>
    </row>
    <row r="89" spans="1:32" ht="23.25" customHeight="1" x14ac:dyDescent="0.2">
      <c r="A89" s="124" t="s">
        <v>6</v>
      </c>
      <c r="B89" s="125"/>
      <c r="C89" s="125"/>
      <c r="D89" s="501" t="e">
        <f>B79+C79+D79+E79+F79-MIN(B79:F79)</f>
        <v>#N/A</v>
      </c>
      <c r="E89" s="502"/>
      <c r="F89" s="127" t="s">
        <v>4</v>
      </c>
      <c r="G89" s="126"/>
      <c r="H89" s="466">
        <f>F86</f>
        <v>1</v>
      </c>
      <c r="I89" s="467"/>
      <c r="J89" s="110" t="s">
        <v>7</v>
      </c>
      <c r="K89" s="110"/>
      <c r="L89" s="457"/>
      <c r="M89" s="468"/>
      <c r="N89" s="455"/>
      <c r="O89" s="102"/>
    </row>
    <row r="90" spans="1:32" ht="26.25" thickBot="1" x14ac:dyDescent="0.25">
      <c r="A90" s="128"/>
      <c r="B90" s="312">
        <f ca="1">IF(B85=1,LOOKUP(B88,$Z$2:$Z$32,$AA$1:$AA$32),IF(B85=0.5,LOOKUP(B88,$Z$2:$Z$32,$AB$2:$AB$32),LOOKUP(B88,$Z$2:$Z$32,$AC$2:$AC$32)))</f>
        <v>4</v>
      </c>
      <c r="C90" s="312">
        <f>IF(C85=1,LOOKUP(C88,$Z$2:$Z$32,$AA$1:$AA$32),IF(C85=0.5,LOOKUP(C88,$Z$2:$Z$32,$AB$2:$AB$32),LOOKUP(C88,$Z$2:$Z$32,$AC$2:$AC$32)))</f>
        <v>-2</v>
      </c>
      <c r="D90" s="307">
        <f>IF(D85=1,LOOKUP(D88,$Z$2:$Z$32,$AA$1:$AA$32),IF(D85=0.5,LOOKUP(D88,$Z$2:$Z$32,$AB$2:$AB$32),LOOKUP(D88,$Z$2:$Z$32,$AC$2:$AC$32)))</f>
        <v>-3</v>
      </c>
      <c r="E90" s="307"/>
      <c r="F90" s="307">
        <f t="shared" ref="F90" si="18">IF(F85=1,LOOKUP(F88,$Z$2:$Z$32,$AA$1:$AA$32),IF(F85=0.5,LOOKUP(F88,$Z$2:$Z$32,$AB$2:$AB$32),LOOKUP(F88,$Z$2:$Z$32,$AC$2:$AC$32)))</f>
        <v>-6</v>
      </c>
      <c r="G90" s="267">
        <f ca="1">SUM(B90:F90)</f>
        <v>-7</v>
      </c>
      <c r="H90" s="129"/>
      <c r="I90" s="129"/>
      <c r="J90" s="129"/>
      <c r="K90" s="129"/>
      <c r="L90" s="129"/>
      <c r="M90" s="129"/>
      <c r="N90" s="456"/>
      <c r="O90" s="102"/>
    </row>
    <row r="91" spans="1:32" ht="26.25" thickBot="1" x14ac:dyDescent="0.4">
      <c r="A91" s="19"/>
      <c r="B91" s="49"/>
      <c r="C91" s="49"/>
      <c r="D91" s="329"/>
      <c r="E91" s="322"/>
      <c r="F91" s="49"/>
      <c r="G91" s="54"/>
      <c r="H91" s="5"/>
      <c r="I91" s="5"/>
      <c r="J91" s="5"/>
      <c r="K91" s="5"/>
      <c r="L91" s="5"/>
      <c r="M91" s="5"/>
      <c r="N91" s="5"/>
      <c r="O91" s="5"/>
    </row>
    <row r="92" spans="1:32" ht="12.75" customHeight="1" x14ac:dyDescent="0.4">
      <c r="A92" s="10" t="s">
        <v>1</v>
      </c>
      <c r="B92" s="332">
        <f>LOOKUP(B96,$Q$1:$Q$49,$R$1:$R$49)</f>
        <v>2.5</v>
      </c>
      <c r="C92" s="332">
        <f>LOOKUP(C96,$Q$1:$Q$49,$R$1:$R$49)</f>
        <v>0</v>
      </c>
      <c r="D92" s="332">
        <f>LOOKUP(D96,$Q$1:$Q$49,$R$1:$R$49)</f>
        <v>2</v>
      </c>
      <c r="E92" s="383">
        <f>LOOKUP(E96,$Q$1:$Q$49,$R$1:$R$49)</f>
        <v>1</v>
      </c>
      <c r="F92" s="112" t="e">
        <f>LOOKUP(F96,$Q$1:$Q$49,$R$1:$R$49)</f>
        <v>#N/A</v>
      </c>
      <c r="G92" s="84"/>
      <c r="H92" s="24"/>
      <c r="I92" s="24"/>
      <c r="J92" s="24"/>
      <c r="K92" s="24"/>
      <c r="L92" s="107">
        <v>1847</v>
      </c>
      <c r="M92" s="305">
        <v>1783</v>
      </c>
      <c r="N92" s="441"/>
      <c r="O92" s="102"/>
    </row>
    <row r="93" spans="1:32" ht="24.75" customHeight="1" x14ac:dyDescent="0.4">
      <c r="A93" s="446">
        <v>5</v>
      </c>
      <c r="B93" s="418" t="s">
        <v>64</v>
      </c>
      <c r="C93" s="418"/>
      <c r="D93" s="418"/>
      <c r="E93" s="418"/>
      <c r="F93" s="418"/>
      <c r="G93" s="418"/>
      <c r="H93" s="418"/>
      <c r="I93" s="418"/>
      <c r="J93" s="418"/>
      <c r="K93" s="411" t="s">
        <v>65</v>
      </c>
      <c r="L93" s="411"/>
      <c r="M93" s="411"/>
      <c r="N93" s="442"/>
      <c r="O93" s="102"/>
    </row>
    <row r="94" spans="1:32" ht="24.75" customHeight="1" x14ac:dyDescent="0.4">
      <c r="A94" s="453"/>
      <c r="B94" s="418"/>
      <c r="C94" s="418"/>
      <c r="D94" s="418"/>
      <c r="E94" s="418"/>
      <c r="F94" s="418"/>
      <c r="G94" s="418"/>
      <c r="H94" s="418"/>
      <c r="I94" s="418"/>
      <c r="J94" s="418"/>
      <c r="K94" s="411" t="s">
        <v>66</v>
      </c>
      <c r="L94" s="411"/>
      <c r="M94" s="411"/>
      <c r="N94" s="442"/>
      <c r="O94" s="102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</row>
    <row r="95" spans="1:32" s="55" customFormat="1" ht="27.75" customHeight="1" x14ac:dyDescent="0.2">
      <c r="A95" s="13" t="s">
        <v>0</v>
      </c>
      <c r="B95" s="21">
        <v>1</v>
      </c>
      <c r="C95" s="21">
        <v>2</v>
      </c>
      <c r="D95" s="356">
        <v>3</v>
      </c>
      <c r="E95" s="356">
        <v>4</v>
      </c>
      <c r="F95" s="21">
        <v>5</v>
      </c>
      <c r="G95" s="21">
        <v>6</v>
      </c>
      <c r="H95" s="21">
        <v>7</v>
      </c>
      <c r="I95" s="21">
        <v>8</v>
      </c>
      <c r="J95" s="21">
        <v>9</v>
      </c>
      <c r="K95" s="21">
        <v>10</v>
      </c>
      <c r="L95" s="21">
        <v>11</v>
      </c>
      <c r="M95" s="106">
        <v>12</v>
      </c>
      <c r="N95" s="442"/>
      <c r="O95" s="105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2" ht="27.75" customHeight="1" x14ac:dyDescent="0.35">
      <c r="A96" s="13" t="s">
        <v>2</v>
      </c>
      <c r="B96" s="22">
        <v>6</v>
      </c>
      <c r="C96" s="22">
        <v>1</v>
      </c>
      <c r="D96" s="327">
        <v>14</v>
      </c>
      <c r="E96" s="327">
        <v>16</v>
      </c>
      <c r="F96" s="22"/>
      <c r="G96" s="20"/>
      <c r="H96" s="1"/>
      <c r="I96" s="1"/>
      <c r="J96" s="1"/>
      <c r="K96" s="1"/>
      <c r="L96" s="1"/>
      <c r="M96" s="3"/>
      <c r="N96" s="442"/>
      <c r="O96" s="102"/>
    </row>
    <row r="97" spans="1:30" ht="27.75" customHeight="1" x14ac:dyDescent="0.35">
      <c r="A97" s="13" t="s">
        <v>3</v>
      </c>
      <c r="B97" s="22" t="s">
        <v>34</v>
      </c>
      <c r="C97" s="22" t="s">
        <v>35</v>
      </c>
      <c r="D97" s="327" t="s">
        <v>35</v>
      </c>
      <c r="E97" s="327" t="s">
        <v>34</v>
      </c>
      <c r="F97" s="22"/>
      <c r="G97" s="20"/>
      <c r="H97" s="1"/>
      <c r="I97" s="1"/>
      <c r="J97" s="1"/>
      <c r="K97" s="1"/>
      <c r="L97" s="1"/>
      <c r="M97" s="3"/>
      <c r="N97" s="442"/>
      <c r="O97" s="102"/>
    </row>
    <row r="98" spans="1:30" ht="27.75" customHeight="1" x14ac:dyDescent="0.35">
      <c r="A98" s="13" t="s">
        <v>4</v>
      </c>
      <c r="B98" s="246">
        <v>0.5</v>
      </c>
      <c r="C98" s="22">
        <v>1</v>
      </c>
      <c r="D98" s="371">
        <v>0.5</v>
      </c>
      <c r="E98" s="327"/>
      <c r="F98" s="22"/>
      <c r="G98" s="20"/>
      <c r="H98" s="1"/>
      <c r="I98" s="1"/>
      <c r="J98" s="1"/>
      <c r="K98" s="1"/>
      <c r="L98" s="1"/>
      <c r="M98" s="3"/>
      <c r="N98" s="442"/>
      <c r="O98" s="102"/>
    </row>
    <row r="99" spans="1:30" x14ac:dyDescent="0.35">
      <c r="A99" s="122" t="s">
        <v>5</v>
      </c>
      <c r="B99" s="246">
        <f>B98</f>
        <v>0.5</v>
      </c>
      <c r="C99" s="371">
        <f>B99+C98</f>
        <v>1.5</v>
      </c>
      <c r="D99" s="371">
        <f t="shared" ref="D99" si="19">C99+D98</f>
        <v>2</v>
      </c>
      <c r="E99" s="356">
        <f t="shared" ref="E99" si="20">D99+E98</f>
        <v>2</v>
      </c>
      <c r="F99" s="94">
        <f t="shared" ref="F99" si="21">E99+F98</f>
        <v>2</v>
      </c>
      <c r="G99" s="20"/>
      <c r="H99" s="1"/>
      <c r="I99" s="1"/>
      <c r="J99" s="1"/>
      <c r="K99" s="1"/>
      <c r="L99" s="1"/>
      <c r="M99" s="3"/>
      <c r="N99" s="442"/>
      <c r="O99" s="102"/>
    </row>
    <row r="100" spans="1:30" x14ac:dyDescent="0.35">
      <c r="A100" s="15" t="s">
        <v>8</v>
      </c>
      <c r="B100" s="331">
        <f>M27</f>
        <v>1936</v>
      </c>
      <c r="C100" s="322">
        <f>M209</f>
        <v>1000</v>
      </c>
      <c r="D100" s="329"/>
      <c r="E100" s="322"/>
      <c r="F100" s="329"/>
      <c r="G100" s="54"/>
      <c r="H100" s="5"/>
      <c r="I100" s="5"/>
      <c r="J100" s="5"/>
      <c r="K100" s="5"/>
      <c r="L100" s="5"/>
      <c r="M100" s="5"/>
      <c r="N100" s="442"/>
      <c r="O100" s="102"/>
    </row>
    <row r="101" spans="1:30" x14ac:dyDescent="0.35">
      <c r="A101" s="279" t="s">
        <v>9</v>
      </c>
      <c r="B101" s="331">
        <f>$M$92-B100</f>
        <v>-153</v>
      </c>
      <c r="C101" s="331">
        <f>$M$92-C100</f>
        <v>783</v>
      </c>
      <c r="D101" s="329">
        <f>$M$92-D100</f>
        <v>1783</v>
      </c>
      <c r="E101" s="322">
        <f>$M$92-E100</f>
        <v>1783</v>
      </c>
      <c r="F101" s="329">
        <f>$M$92-F100</f>
        <v>1783</v>
      </c>
      <c r="G101" s="54"/>
      <c r="H101" s="5"/>
      <c r="I101" s="5"/>
      <c r="J101" s="5"/>
      <c r="K101" s="5"/>
      <c r="L101" s="5"/>
      <c r="M101" s="5"/>
      <c r="N101" s="442"/>
      <c r="O101" s="102"/>
    </row>
    <row r="102" spans="1:30" ht="23.25" customHeight="1" x14ac:dyDescent="0.4">
      <c r="A102" s="15" t="s">
        <v>6</v>
      </c>
      <c r="B102" s="49"/>
      <c r="C102" s="49"/>
      <c r="D102" s="475" t="e">
        <f>B92+C92+D92+E92+F92-MIN(B92:F92)</f>
        <v>#N/A</v>
      </c>
      <c r="E102" s="476"/>
      <c r="F102" s="103" t="s">
        <v>4</v>
      </c>
      <c r="G102" s="54"/>
      <c r="H102" s="497">
        <f>F99</f>
        <v>2</v>
      </c>
      <c r="I102" s="498"/>
      <c r="J102" s="5" t="s">
        <v>7</v>
      </c>
      <c r="K102" s="5"/>
      <c r="L102" s="430"/>
      <c r="M102" s="434"/>
      <c r="N102" s="442"/>
      <c r="O102" s="102"/>
    </row>
    <row r="103" spans="1:30" ht="26.25" thickBot="1" x14ac:dyDescent="0.4">
      <c r="A103" s="16"/>
      <c r="B103" s="324">
        <v>3</v>
      </c>
      <c r="C103" s="324">
        <v>3</v>
      </c>
      <c r="D103" s="324">
        <f>IF(D98=1,LOOKUP(D101,$Z$2:$Z$32,$AA$1:$AA$32),IF(D98=0.5,LOOKUP(D101,$Z$2:$Z$32,$AB$2:$AB$32),LOOKUP(D101,$Z$2:$Z$32,$AC$2:$AC$32)))</f>
        <v>-15</v>
      </c>
      <c r="E103" s="325">
        <f>IF(E98=1,LOOKUP(E101,$Z$2:$Z$32,$AA$1:$AA$32),IF(E98=0.5,LOOKUP(E101,$Z$2:$Z$32,$AB$2:$AB$32),LOOKUP(E101,$Z$2:$Z$32,$AC$2:$AC$32)))</f>
        <v>-31</v>
      </c>
      <c r="F103" s="324"/>
      <c r="G103" s="97">
        <f>SUM(B103:F103)</f>
        <v>-40</v>
      </c>
      <c r="H103" s="17"/>
      <c r="I103" s="17"/>
      <c r="J103" s="17"/>
      <c r="K103" s="17"/>
      <c r="L103" s="17"/>
      <c r="M103" s="17"/>
      <c r="N103" s="443"/>
      <c r="O103" s="102"/>
    </row>
    <row r="104" spans="1:30" ht="26.25" thickBot="1" x14ac:dyDescent="0.4">
      <c r="A104" s="7"/>
      <c r="B104" s="49"/>
      <c r="C104" s="49"/>
      <c r="D104" s="329"/>
      <c r="E104" s="322"/>
      <c r="F104" s="49"/>
      <c r="G104" s="54"/>
      <c r="H104" s="5"/>
      <c r="I104" s="5"/>
      <c r="J104" s="5"/>
      <c r="K104" s="5"/>
      <c r="L104" s="5"/>
      <c r="M104" s="5"/>
      <c r="N104" s="5"/>
      <c r="O104" s="5"/>
    </row>
    <row r="105" spans="1:30" ht="12.75" customHeight="1" x14ac:dyDescent="0.4">
      <c r="A105" s="10" t="s">
        <v>1</v>
      </c>
      <c r="B105" s="376">
        <f>LOOKUP(B109,$Q$1:$Q$49,$R$1:$R$49)</f>
        <v>1</v>
      </c>
      <c r="C105" s="376">
        <f>LOOKUP(C109,$Q$1:$Q$49,$R$1:$R$49)</f>
        <v>2</v>
      </c>
      <c r="D105" s="376">
        <f>LOOKUP(D109,$Q$1:$Q$49,$R$1:$R$49)</f>
        <v>2</v>
      </c>
      <c r="E105" s="383">
        <f>LOOKUP(E109,$Q$1:$Q$49,$R$1:$R$49)</f>
        <v>1</v>
      </c>
      <c r="F105" s="112" t="e">
        <f>LOOKUP(F109,$Q$1:$Q$49,$R$1:$R$49)</f>
        <v>#N/A</v>
      </c>
      <c r="G105" s="84"/>
      <c r="H105" s="24"/>
      <c r="I105" s="24"/>
      <c r="J105" s="24"/>
      <c r="K105" s="24"/>
      <c r="L105" s="107"/>
      <c r="M105" s="315">
        <v>1566</v>
      </c>
      <c r="N105" s="441"/>
      <c r="O105" s="102"/>
    </row>
    <row r="106" spans="1:30" ht="26.25" x14ac:dyDescent="0.4">
      <c r="A106" s="446">
        <v>14</v>
      </c>
      <c r="B106" s="418" t="s">
        <v>67</v>
      </c>
      <c r="C106" s="418"/>
      <c r="D106" s="418"/>
      <c r="E106" s="418"/>
      <c r="F106" s="418"/>
      <c r="G106" s="418"/>
      <c r="H106" s="418"/>
      <c r="I106" s="418"/>
      <c r="J106" s="418"/>
      <c r="K106" s="411" t="s">
        <v>68</v>
      </c>
      <c r="L106" s="411"/>
      <c r="M106" s="411"/>
      <c r="N106" s="442"/>
      <c r="O106" s="102"/>
    </row>
    <row r="107" spans="1:30" ht="24.75" customHeight="1" x14ac:dyDescent="0.4">
      <c r="A107" s="447"/>
      <c r="B107" s="418"/>
      <c r="C107" s="418"/>
      <c r="D107" s="418"/>
      <c r="E107" s="418"/>
      <c r="F107" s="418"/>
      <c r="G107" s="418"/>
      <c r="H107" s="418"/>
      <c r="I107" s="418"/>
      <c r="J107" s="418"/>
      <c r="K107" s="411"/>
      <c r="L107" s="411"/>
      <c r="M107" s="411"/>
      <c r="N107" s="442"/>
      <c r="O107" s="102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</row>
    <row r="108" spans="1:30" s="55" customFormat="1" ht="27.75" customHeight="1" x14ac:dyDescent="0.2">
      <c r="A108" s="13" t="s">
        <v>0</v>
      </c>
      <c r="B108" s="21">
        <v>1</v>
      </c>
      <c r="C108" s="21">
        <v>2</v>
      </c>
      <c r="D108" s="356">
        <v>3</v>
      </c>
      <c r="E108" s="356">
        <v>4</v>
      </c>
      <c r="F108" s="21">
        <v>5</v>
      </c>
      <c r="G108" s="21">
        <v>6</v>
      </c>
      <c r="H108" s="21">
        <v>7</v>
      </c>
      <c r="I108" s="21">
        <v>8</v>
      </c>
      <c r="J108" s="21">
        <v>9</v>
      </c>
      <c r="K108" s="21">
        <v>10</v>
      </c>
      <c r="L108" s="21">
        <v>11</v>
      </c>
      <c r="M108" s="21">
        <v>12</v>
      </c>
      <c r="N108" s="442"/>
      <c r="O108" s="105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27.75" customHeight="1" x14ac:dyDescent="0.35">
      <c r="A109" s="14" t="s">
        <v>2</v>
      </c>
      <c r="B109" s="22">
        <v>13</v>
      </c>
      <c r="C109" s="22">
        <v>11</v>
      </c>
      <c r="D109" s="327">
        <v>5</v>
      </c>
      <c r="E109" s="327">
        <v>9</v>
      </c>
      <c r="F109" s="22"/>
      <c r="G109" s="20"/>
      <c r="H109" s="1"/>
      <c r="I109" s="1"/>
      <c r="J109" s="1"/>
      <c r="K109" s="1"/>
      <c r="L109" s="1"/>
      <c r="M109" s="1"/>
      <c r="N109" s="442"/>
      <c r="O109" s="102"/>
    </row>
    <row r="110" spans="1:30" ht="27.75" customHeight="1" x14ac:dyDescent="0.35">
      <c r="A110" s="13" t="s">
        <v>3</v>
      </c>
      <c r="B110" s="22" t="s">
        <v>35</v>
      </c>
      <c r="C110" s="22" t="s">
        <v>34</v>
      </c>
      <c r="D110" s="327" t="s">
        <v>34</v>
      </c>
      <c r="E110" s="327" t="s">
        <v>35</v>
      </c>
      <c r="F110" s="22"/>
      <c r="G110" s="20"/>
      <c r="H110" s="1"/>
      <c r="I110" s="1"/>
      <c r="J110" s="1"/>
      <c r="K110" s="1"/>
      <c r="L110" s="1"/>
      <c r="M110" s="1"/>
      <c r="N110" s="442"/>
      <c r="O110" s="102"/>
    </row>
    <row r="111" spans="1:30" ht="27.75" customHeight="1" x14ac:dyDescent="0.35">
      <c r="A111" s="13" t="s">
        <v>4</v>
      </c>
      <c r="B111" s="22">
        <v>1</v>
      </c>
      <c r="C111" s="246">
        <v>0.5</v>
      </c>
      <c r="D111" s="377">
        <v>0.5</v>
      </c>
      <c r="E111" s="356"/>
      <c r="F111" s="22"/>
      <c r="G111" s="20"/>
      <c r="H111" s="1"/>
      <c r="I111" s="1"/>
      <c r="J111" s="1"/>
      <c r="K111" s="1"/>
      <c r="L111" s="1"/>
      <c r="M111" s="1"/>
      <c r="N111" s="442"/>
      <c r="O111" s="102"/>
    </row>
    <row r="112" spans="1:30" x14ac:dyDescent="0.35">
      <c r="A112" s="122" t="s">
        <v>5</v>
      </c>
      <c r="B112" s="254">
        <f>B111</f>
        <v>1</v>
      </c>
      <c r="C112" s="347">
        <f>B112+C111</f>
        <v>1.5</v>
      </c>
      <c r="D112" s="347">
        <f t="shared" ref="D112" si="22">C112+D111</f>
        <v>2</v>
      </c>
      <c r="E112" s="384">
        <f t="shared" ref="E112" si="23">D112+E111</f>
        <v>2</v>
      </c>
      <c r="F112" s="99">
        <f t="shared" ref="F112" si="24">E112+F111</f>
        <v>2</v>
      </c>
      <c r="G112" s="20"/>
      <c r="H112" s="1"/>
      <c r="I112" s="1"/>
      <c r="J112" s="1"/>
      <c r="K112" s="1"/>
      <c r="L112" s="1"/>
      <c r="M112" s="1"/>
      <c r="N112" s="442"/>
      <c r="O112" s="102"/>
    </row>
    <row r="113" spans="1:30" ht="12.75" x14ac:dyDescent="0.2">
      <c r="A113" s="15" t="s">
        <v>8</v>
      </c>
      <c r="B113" s="30">
        <v>1292</v>
      </c>
      <c r="C113" s="30">
        <v>2294</v>
      </c>
      <c r="D113" s="322">
        <f>M92</f>
        <v>1783</v>
      </c>
      <c r="E113" s="322"/>
      <c r="F113" s="30"/>
      <c r="G113" s="54"/>
      <c r="H113" s="5"/>
      <c r="I113" s="5"/>
      <c r="J113" s="5"/>
      <c r="K113" s="5"/>
      <c r="L113" s="5"/>
      <c r="M113" s="6"/>
      <c r="N113" s="442"/>
      <c r="O113" s="102"/>
    </row>
    <row r="114" spans="1:30" x14ac:dyDescent="0.35">
      <c r="A114" s="15" t="s">
        <v>9</v>
      </c>
      <c r="B114" s="322">
        <f>M105-B113</f>
        <v>274</v>
      </c>
      <c r="C114" s="322">
        <f>$M$105-C113</f>
        <v>-728</v>
      </c>
      <c r="D114" s="322">
        <f>$M$105-D113</f>
        <v>-217</v>
      </c>
      <c r="E114" s="322">
        <f>$M$105-E113</f>
        <v>1566</v>
      </c>
      <c r="F114" s="100">
        <f>$M$105-F113</f>
        <v>1566</v>
      </c>
      <c r="G114" s="54"/>
      <c r="H114" s="5"/>
      <c r="I114" s="5"/>
      <c r="J114" s="5"/>
      <c r="K114" s="5"/>
      <c r="L114" s="5"/>
      <c r="M114" s="6"/>
      <c r="N114" s="442"/>
      <c r="O114" s="102"/>
    </row>
    <row r="115" spans="1:30" ht="24" customHeight="1" x14ac:dyDescent="0.4">
      <c r="A115" s="15" t="s">
        <v>6</v>
      </c>
      <c r="B115" s="49"/>
      <c r="C115" s="49"/>
      <c r="D115" s="401" t="e">
        <f>B105+C105+D105+E105+F105-MIN(B105:F105)</f>
        <v>#N/A</v>
      </c>
      <c r="E115" s="402"/>
      <c r="F115" s="103" t="s">
        <v>4</v>
      </c>
      <c r="G115" s="54"/>
      <c r="H115" s="499">
        <f>F112</f>
        <v>2</v>
      </c>
      <c r="I115" s="500"/>
      <c r="J115" s="5" t="s">
        <v>7</v>
      </c>
      <c r="K115" s="5"/>
      <c r="L115" s="430"/>
      <c r="M115" s="434"/>
      <c r="N115" s="442"/>
      <c r="O115" s="102"/>
    </row>
    <row r="116" spans="1:30" ht="26.25" thickBot="1" x14ac:dyDescent="0.4">
      <c r="A116" s="16"/>
      <c r="B116" s="324">
        <v>4</v>
      </c>
      <c r="C116" s="324">
        <v>15</v>
      </c>
      <c r="D116" s="324">
        <v>4</v>
      </c>
      <c r="E116" s="325">
        <f>IF(E111=1,LOOKUP(E114,$Z$2:$Z$32,$AA$1:$AA$32),IF(E111=0.5,LOOKUP(E114,$Z$2:$Z$32,$AB$2:$AB$32),LOOKUP(E114,$Z$2:$Z$32,$AC$2:$AC$32)))</f>
        <v>-31</v>
      </c>
      <c r="F116" s="96">
        <f>IF(F111=1,LOOKUP(F114,$Z$2:$Z$32,$AA$1:$AA$32),IF(F111=0.5,LOOKUP(F114,$Z$2:$Z$32,$AB$2:$AB$32),LOOKUP(F114,$Z$2:$Z$32,$AC$2:$AC$32)))</f>
        <v>-31</v>
      </c>
      <c r="G116" s="97">
        <f>SUM(B116:F116)</f>
        <v>-39</v>
      </c>
      <c r="H116" s="17"/>
      <c r="I116" s="17"/>
      <c r="J116" s="17"/>
      <c r="K116" s="17"/>
      <c r="L116" s="17"/>
      <c r="M116" s="18"/>
      <c r="N116" s="443"/>
      <c r="O116" s="102"/>
    </row>
    <row r="117" spans="1:30" ht="26.25" thickBot="1" x14ac:dyDescent="0.4">
      <c r="A117" s="19"/>
      <c r="B117" s="49"/>
      <c r="C117" s="49"/>
      <c r="D117" s="329"/>
      <c r="E117" s="322"/>
      <c r="F117" s="49"/>
      <c r="G117" s="54"/>
      <c r="H117" s="5"/>
      <c r="I117" s="5"/>
      <c r="J117" s="5"/>
      <c r="K117" s="5"/>
      <c r="L117" s="5"/>
      <c r="M117" s="6"/>
      <c r="N117" s="5"/>
      <c r="O117" s="5"/>
    </row>
    <row r="118" spans="1:30" ht="12.75" customHeight="1" x14ac:dyDescent="0.4">
      <c r="A118" s="10" t="s">
        <v>1</v>
      </c>
      <c r="B118" s="332">
        <f>LOOKUP(B122,$Q$1:$Q$49,$R$1:$R$49)</f>
        <v>1</v>
      </c>
      <c r="C118" s="332">
        <f>LOOKUP(C122,$Q$1:$Q$49,$R$1:$R$49)</f>
        <v>3</v>
      </c>
      <c r="D118" s="330" t="e">
        <f>LOOKUP(D122,$Q$1:$Q$49,$R$1:$R$49)</f>
        <v>#N/A</v>
      </c>
      <c r="E118" s="383" t="e">
        <f>LOOKUP(E122,$Q$1:$Q$49,$R$1:$R$49)</f>
        <v>#N/A</v>
      </c>
      <c r="F118" s="112" t="e">
        <f>LOOKUP(F122,$Q$1:$Q$49,$R$1:$R$49)</f>
        <v>#N/A</v>
      </c>
      <c r="G118" s="84"/>
      <c r="H118" s="24"/>
      <c r="I118" s="24"/>
      <c r="J118" s="24"/>
      <c r="K118" s="24"/>
      <c r="L118" s="107">
        <v>1675</v>
      </c>
      <c r="M118" s="305">
        <v>1523</v>
      </c>
      <c r="N118" s="436"/>
      <c r="O118" s="102"/>
    </row>
    <row r="119" spans="1:30" ht="26.25" x14ac:dyDescent="0.4">
      <c r="A119" s="446">
        <v>3</v>
      </c>
      <c r="B119" s="418" t="s">
        <v>69</v>
      </c>
      <c r="C119" s="419"/>
      <c r="D119" s="419"/>
      <c r="E119" s="419"/>
      <c r="F119" s="419"/>
      <c r="G119" s="419"/>
      <c r="H119" s="419"/>
      <c r="I119" s="419"/>
      <c r="J119" s="419"/>
      <c r="K119" s="422" t="s">
        <v>70</v>
      </c>
      <c r="L119" s="404"/>
      <c r="M119" s="398"/>
      <c r="N119" s="449"/>
      <c r="O119" s="102"/>
    </row>
    <row r="120" spans="1:30" ht="25.5" customHeight="1" x14ac:dyDescent="0.4">
      <c r="A120" s="447"/>
      <c r="B120" s="419"/>
      <c r="C120" s="419"/>
      <c r="D120" s="419"/>
      <c r="E120" s="419"/>
      <c r="F120" s="419"/>
      <c r="G120" s="419"/>
      <c r="H120" s="419"/>
      <c r="I120" s="419"/>
      <c r="J120" s="419"/>
      <c r="K120" s="422" t="s">
        <v>71</v>
      </c>
      <c r="L120" s="423"/>
      <c r="M120" s="424"/>
      <c r="N120" s="449"/>
      <c r="O120" s="102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</row>
    <row r="121" spans="1:30" s="55" customFormat="1" ht="27.75" customHeight="1" x14ac:dyDescent="0.2">
      <c r="A121" s="13" t="s">
        <v>0</v>
      </c>
      <c r="B121" s="21">
        <v>1</v>
      </c>
      <c r="C121" s="21">
        <v>2</v>
      </c>
      <c r="D121" s="356">
        <v>3</v>
      </c>
      <c r="E121" s="356">
        <v>4</v>
      </c>
      <c r="F121" s="21">
        <v>5</v>
      </c>
      <c r="G121" s="21">
        <v>6</v>
      </c>
      <c r="H121" s="21">
        <v>7</v>
      </c>
      <c r="I121" s="21">
        <v>8</v>
      </c>
      <c r="J121" s="21">
        <v>9</v>
      </c>
      <c r="K121" s="21">
        <v>10</v>
      </c>
      <c r="L121" s="21">
        <v>11</v>
      </c>
      <c r="M121" s="106">
        <v>12</v>
      </c>
      <c r="N121" s="437"/>
      <c r="O121" s="105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ht="27.75" customHeight="1" x14ac:dyDescent="0.35">
      <c r="A122" s="13" t="s">
        <v>2</v>
      </c>
      <c r="B122" s="22">
        <v>4</v>
      </c>
      <c r="C122" s="22">
        <v>2</v>
      </c>
      <c r="D122" s="327"/>
      <c r="E122" s="356"/>
      <c r="F122" s="22"/>
      <c r="G122" s="20"/>
      <c r="H122" s="1"/>
      <c r="I122" s="1"/>
      <c r="J122" s="1"/>
      <c r="K122" s="1"/>
      <c r="L122" s="1"/>
      <c r="M122" s="3"/>
      <c r="N122" s="437"/>
      <c r="O122" s="102"/>
    </row>
    <row r="123" spans="1:30" ht="27.75" customHeight="1" x14ac:dyDescent="0.35">
      <c r="A123" s="13" t="s">
        <v>3</v>
      </c>
      <c r="B123" s="22" t="s">
        <v>34</v>
      </c>
      <c r="C123" s="22" t="s">
        <v>35</v>
      </c>
      <c r="D123" s="327"/>
      <c r="E123" s="356"/>
      <c r="F123" s="22"/>
      <c r="G123" s="20"/>
      <c r="H123" s="1"/>
      <c r="I123" s="1"/>
      <c r="J123" s="1"/>
      <c r="K123" s="1"/>
      <c r="L123" s="1"/>
      <c r="M123" s="3"/>
      <c r="N123" s="437"/>
      <c r="O123" s="102"/>
    </row>
    <row r="124" spans="1:30" ht="27.75" customHeight="1" x14ac:dyDescent="0.35">
      <c r="A124" s="13" t="s">
        <v>4</v>
      </c>
      <c r="B124" s="22">
        <v>1</v>
      </c>
      <c r="C124" s="22">
        <v>0</v>
      </c>
      <c r="D124" s="327"/>
      <c r="E124" s="356"/>
      <c r="F124" s="22"/>
      <c r="G124" s="20"/>
      <c r="H124" s="1"/>
      <c r="I124" s="1"/>
      <c r="J124" s="1"/>
      <c r="K124" s="1"/>
      <c r="L124" s="1"/>
      <c r="M124" s="3"/>
      <c r="N124" s="437"/>
      <c r="O124" s="102"/>
    </row>
    <row r="125" spans="1:30" x14ac:dyDescent="0.35">
      <c r="A125" s="122" t="s">
        <v>5</v>
      </c>
      <c r="B125" s="22">
        <f>B124</f>
        <v>1</v>
      </c>
      <c r="C125" s="327">
        <f>B125+C124</f>
        <v>1</v>
      </c>
      <c r="D125" s="359">
        <f t="shared" ref="D125" si="25">C125+D124</f>
        <v>1</v>
      </c>
      <c r="E125" s="356">
        <f t="shared" ref="E125" si="26">D125+E124</f>
        <v>1</v>
      </c>
      <c r="F125" s="94">
        <f t="shared" ref="F125" si="27">E125+F124</f>
        <v>1</v>
      </c>
      <c r="G125" s="20"/>
      <c r="H125" s="1"/>
      <c r="I125" s="1"/>
      <c r="J125" s="1"/>
      <c r="K125" s="1"/>
      <c r="L125" s="1"/>
      <c r="M125" s="3"/>
      <c r="N125" s="437"/>
      <c r="O125" s="102"/>
    </row>
    <row r="126" spans="1:30" x14ac:dyDescent="0.35">
      <c r="A126" s="15" t="s">
        <v>8</v>
      </c>
      <c r="B126" s="331">
        <f>M183</f>
        <v>1000</v>
      </c>
      <c r="C126" s="322">
        <f>M53</f>
        <v>1673</v>
      </c>
      <c r="D126" s="329"/>
      <c r="E126" s="322"/>
      <c r="F126" s="329"/>
      <c r="G126" s="54"/>
      <c r="H126" s="5"/>
      <c r="I126" s="5"/>
      <c r="J126" s="5"/>
      <c r="K126" s="5"/>
      <c r="L126" s="5"/>
      <c r="M126" s="5"/>
      <c r="N126" s="437"/>
      <c r="O126" s="102"/>
    </row>
    <row r="127" spans="1:30" x14ac:dyDescent="0.35">
      <c r="A127" s="15" t="s">
        <v>9</v>
      </c>
      <c r="B127" s="331">
        <f>$M$118-B126</f>
        <v>523</v>
      </c>
      <c r="C127" s="331">
        <f>$M$118-C126</f>
        <v>-150</v>
      </c>
      <c r="D127" s="329">
        <f>$M$118-D126</f>
        <v>1523</v>
      </c>
      <c r="E127" s="322">
        <f>$M$118-E126</f>
        <v>1523</v>
      </c>
      <c r="F127" s="329">
        <f>$M$118-F126</f>
        <v>1523</v>
      </c>
      <c r="G127" s="54"/>
      <c r="H127" s="5"/>
      <c r="I127" s="5"/>
      <c r="J127" s="5"/>
      <c r="K127" s="5"/>
      <c r="L127" s="5"/>
      <c r="M127" s="5"/>
      <c r="N127" s="437"/>
      <c r="O127" s="102"/>
    </row>
    <row r="128" spans="1:30" ht="21.75" customHeight="1" x14ac:dyDescent="0.4">
      <c r="A128" s="15" t="s">
        <v>6</v>
      </c>
      <c r="B128" s="49"/>
      <c r="C128" s="49"/>
      <c r="D128" s="401" t="e">
        <f>B118+C118+D118+E118+F118-MIN(B118:F118)</f>
        <v>#N/A</v>
      </c>
      <c r="E128" s="402"/>
      <c r="F128" s="103" t="s">
        <v>4</v>
      </c>
      <c r="G128" s="54"/>
      <c r="H128" s="428">
        <f>F125</f>
        <v>1</v>
      </c>
      <c r="I128" s="429"/>
      <c r="J128" s="5" t="s">
        <v>7</v>
      </c>
      <c r="K128" s="5"/>
      <c r="L128" s="430"/>
      <c r="M128" s="431"/>
      <c r="N128" s="437"/>
      <c r="O128" s="102"/>
    </row>
    <row r="129" spans="1:28" ht="26.25" thickBot="1" x14ac:dyDescent="0.4">
      <c r="A129" s="16"/>
      <c r="B129" s="325">
        <f ca="1">IF(B124=1,LOOKUP(B127,$Z$2:$Z$32,$AA$1:$AA$32),IF(B124=0.5,LOOKUP(B127,$Z$2:$Z$32,$AB$2:$AB$32),LOOKUP(B127,$Z$2:$Z$32,$AC$2:$AC$32)))</f>
        <v>2</v>
      </c>
      <c r="C129" s="325">
        <f>IF(C124=1,LOOKUP(C127,$Z$2:$Z$32,$AA$1:$AA$32),IF(C124=0.5,LOOKUP(C127,$Z$2:$Z$32,$AB$2:$AB$32),LOOKUP(C127,$Z$2:$Z$32,$AC$2:$AC$32)))</f>
        <v>-10</v>
      </c>
      <c r="D129" s="324">
        <f>IF(D124=1,LOOKUP(D127,$Z$2:$Z$32,$AA$1:$AA$32),IF(D124=0.5,LOOKUP(D127,$Z$2:$Z$32,$AB$2:$AB$32),LOOKUP(D127,$Z$2:$Z$32,$AC$2:$AC$32)))</f>
        <v>-31</v>
      </c>
      <c r="E129" s="325">
        <f>IF(E124=1,LOOKUP(E127,$Z$2:$Z$32,$AA$1:$AA$32),IF(E124=0.5,LOOKUP(E127,$Z$2:$Z$32,$AB$2:$AB$32),LOOKUP(E127,$Z$2:$Z$32,$AC$2:$AC$32)))</f>
        <v>-31</v>
      </c>
      <c r="F129" s="324">
        <v>1</v>
      </c>
      <c r="G129" s="97">
        <f ca="1">SUM(B129:F129)</f>
        <v>-69</v>
      </c>
      <c r="H129" s="17"/>
      <c r="I129" s="17"/>
      <c r="J129" s="17"/>
      <c r="K129" s="17"/>
      <c r="L129" s="17"/>
      <c r="M129" s="17"/>
      <c r="N129" s="438"/>
      <c r="O129" s="102"/>
    </row>
    <row r="130" spans="1:28" ht="26.25" thickBot="1" x14ac:dyDescent="0.4">
      <c r="A130" s="19"/>
      <c r="B130" s="49"/>
      <c r="C130" s="49"/>
      <c r="D130" s="329"/>
      <c r="E130" s="322"/>
      <c r="F130" s="49"/>
      <c r="G130" s="54"/>
      <c r="H130" s="5"/>
      <c r="I130" s="5"/>
      <c r="J130" s="5"/>
      <c r="K130" s="5"/>
      <c r="L130" s="5"/>
      <c r="M130" s="5"/>
      <c r="N130" s="5"/>
      <c r="O130" s="5"/>
    </row>
    <row r="131" spans="1:28" ht="12.75" customHeight="1" x14ac:dyDescent="0.2">
      <c r="A131" s="10" t="s">
        <v>1</v>
      </c>
      <c r="B131" s="320">
        <f>LOOKUP(B135,$Q$1:$Q$49,$R$1:$R$49)</f>
        <v>2</v>
      </c>
      <c r="C131" s="320">
        <f>LOOKUP(C135,$Q$1:$Q$49,$R$1:$R$49)</f>
        <v>0</v>
      </c>
      <c r="D131" s="320">
        <f>LOOKUP(D135,$Q$1:$Q$49,$R$1:$R$49)</f>
        <v>1</v>
      </c>
      <c r="E131" s="383" t="e">
        <f>LOOKUP(E135,$Q$1:$Q$49,$R$1:$R$49)</f>
        <v>#N/A</v>
      </c>
      <c r="F131" s="278" t="e">
        <f>LOOKUP(F135,$Q$1:$Q$49,$R$1:$R$49)</f>
        <v>#N/A</v>
      </c>
      <c r="G131" s="84"/>
      <c r="H131" s="24"/>
      <c r="I131" s="24"/>
      <c r="J131" s="24"/>
      <c r="K131" s="11"/>
      <c r="L131" s="109"/>
      <c r="M131" s="104">
        <v>1224</v>
      </c>
      <c r="N131" s="441"/>
      <c r="O131" s="102"/>
    </row>
    <row r="132" spans="1:28" ht="25.5" customHeight="1" x14ac:dyDescent="0.4">
      <c r="A132" s="492">
        <v>13</v>
      </c>
      <c r="B132" s="418" t="s">
        <v>89</v>
      </c>
      <c r="C132" s="418"/>
      <c r="D132" s="418"/>
      <c r="E132" s="418"/>
      <c r="F132" s="418"/>
      <c r="G132" s="418"/>
      <c r="H132" s="418"/>
      <c r="I132" s="418"/>
      <c r="J132" s="418"/>
      <c r="K132" s="411" t="s">
        <v>90</v>
      </c>
      <c r="L132" s="425"/>
      <c r="M132" s="425"/>
      <c r="N132" s="442"/>
      <c r="O132" s="102"/>
    </row>
    <row r="133" spans="1:28" ht="25.5" customHeight="1" x14ac:dyDescent="0.4">
      <c r="A133" s="453"/>
      <c r="B133" s="418"/>
      <c r="C133" s="418"/>
      <c r="D133" s="418"/>
      <c r="E133" s="418"/>
      <c r="F133" s="418"/>
      <c r="G133" s="418"/>
      <c r="H133" s="418"/>
      <c r="I133" s="418"/>
      <c r="J133" s="418"/>
      <c r="K133" s="411" t="s">
        <v>46</v>
      </c>
      <c r="L133" s="425"/>
      <c r="M133" s="425"/>
      <c r="N133" s="442"/>
      <c r="O133" s="102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 s="55" customFormat="1" ht="27" customHeight="1" x14ac:dyDescent="0.2">
      <c r="A134" s="13" t="s">
        <v>0</v>
      </c>
      <c r="B134" s="21">
        <v>1</v>
      </c>
      <c r="C134" s="21">
        <v>2</v>
      </c>
      <c r="D134" s="356">
        <v>3</v>
      </c>
      <c r="E134" s="356">
        <v>4</v>
      </c>
      <c r="F134" s="21">
        <v>5</v>
      </c>
      <c r="G134" s="21">
        <v>6</v>
      </c>
      <c r="H134" s="21">
        <v>7</v>
      </c>
      <c r="I134" s="21">
        <v>8</v>
      </c>
      <c r="J134" s="21">
        <v>9</v>
      </c>
      <c r="K134" s="21">
        <v>10</v>
      </c>
      <c r="L134" s="21">
        <v>11</v>
      </c>
      <c r="M134" s="106">
        <v>12</v>
      </c>
      <c r="N134" s="442"/>
      <c r="O134" s="105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</row>
    <row r="135" spans="1:28" ht="27" customHeight="1" x14ac:dyDescent="0.35">
      <c r="A135" s="14" t="s">
        <v>2</v>
      </c>
      <c r="B135" s="22">
        <v>14</v>
      </c>
      <c r="C135" s="22">
        <v>12</v>
      </c>
      <c r="D135" s="327">
        <v>10</v>
      </c>
      <c r="E135" s="327" t="s">
        <v>93</v>
      </c>
      <c r="F135" s="22"/>
      <c r="G135" s="20"/>
      <c r="H135" s="1"/>
      <c r="I135" s="1"/>
      <c r="J135" s="1"/>
      <c r="K135" s="1"/>
      <c r="L135" s="1"/>
      <c r="M135" s="3"/>
      <c r="N135" s="442"/>
      <c r="O135" s="102"/>
    </row>
    <row r="136" spans="1:28" ht="27" customHeight="1" x14ac:dyDescent="0.35">
      <c r="A136" s="13" t="s">
        <v>3</v>
      </c>
      <c r="B136" s="22" t="s">
        <v>34</v>
      </c>
      <c r="C136" s="22" t="s">
        <v>35</v>
      </c>
      <c r="D136" s="327" t="s">
        <v>35</v>
      </c>
      <c r="E136" s="327" t="s">
        <v>35</v>
      </c>
      <c r="F136" s="22"/>
      <c r="G136" s="20"/>
      <c r="H136" s="1"/>
      <c r="I136" s="1"/>
      <c r="J136" s="1"/>
      <c r="K136" s="1"/>
      <c r="L136" s="1"/>
      <c r="M136" s="3"/>
      <c r="N136" s="442"/>
      <c r="O136" s="102"/>
    </row>
    <row r="137" spans="1:28" ht="27" customHeight="1" x14ac:dyDescent="0.35">
      <c r="A137" s="13" t="s">
        <v>4</v>
      </c>
      <c r="B137" s="246">
        <v>0</v>
      </c>
      <c r="C137" s="22">
        <v>0</v>
      </c>
      <c r="D137" s="327">
        <v>0</v>
      </c>
      <c r="E137" s="327">
        <v>1</v>
      </c>
      <c r="F137" s="22"/>
      <c r="G137" s="20"/>
      <c r="H137" s="1"/>
      <c r="I137" s="1"/>
      <c r="J137" s="1"/>
      <c r="K137" s="1"/>
      <c r="L137" s="1"/>
      <c r="M137" s="3"/>
      <c r="N137" s="442"/>
      <c r="O137" s="102"/>
    </row>
    <row r="138" spans="1:28" x14ac:dyDescent="0.2">
      <c r="A138" s="14" t="s">
        <v>5</v>
      </c>
      <c r="B138" s="252">
        <f>B137</f>
        <v>0</v>
      </c>
      <c r="C138" s="343">
        <f>B138+C137</f>
        <v>0</v>
      </c>
      <c r="D138" s="343">
        <f t="shared" ref="D138" si="28">C138+D137</f>
        <v>0</v>
      </c>
      <c r="E138" s="343">
        <f>D138+E137</f>
        <v>1</v>
      </c>
      <c r="F138" s="281">
        <f t="shared" ref="F138" si="29">E138+F137</f>
        <v>1</v>
      </c>
      <c r="G138" s="20"/>
      <c r="H138" s="1"/>
      <c r="I138" s="1"/>
      <c r="J138" s="1"/>
      <c r="K138" s="1"/>
      <c r="L138" s="1"/>
      <c r="M138" s="3"/>
      <c r="N138" s="442"/>
      <c r="O138" s="102"/>
    </row>
    <row r="139" spans="1:28" ht="12.75" x14ac:dyDescent="0.2">
      <c r="A139" s="15" t="s">
        <v>8</v>
      </c>
      <c r="B139" s="30"/>
      <c r="C139" s="322">
        <f>M248</f>
        <v>1644</v>
      </c>
      <c r="D139" s="322">
        <f>M222</f>
        <v>1000</v>
      </c>
      <c r="E139" s="322"/>
      <c r="F139" s="322"/>
      <c r="G139" s="54"/>
      <c r="H139" s="5"/>
      <c r="I139" s="5"/>
      <c r="J139" s="5"/>
      <c r="K139" s="5"/>
      <c r="L139" s="5"/>
      <c r="M139" s="5"/>
      <c r="N139" s="442"/>
      <c r="O139" s="102"/>
    </row>
    <row r="140" spans="1:28" ht="12.75" x14ac:dyDescent="0.2">
      <c r="A140" s="15" t="s">
        <v>9</v>
      </c>
      <c r="B140" s="274"/>
      <c r="C140" s="322">
        <f>$M$131-C139</f>
        <v>-420</v>
      </c>
      <c r="D140" s="322">
        <f>$M$131-D139</f>
        <v>224</v>
      </c>
      <c r="E140" s="322">
        <f>$M$131-E139</f>
        <v>1224</v>
      </c>
      <c r="F140" s="322">
        <f>$M$131-F139</f>
        <v>1224</v>
      </c>
      <c r="G140" s="54"/>
      <c r="H140" s="5"/>
      <c r="I140" s="5"/>
      <c r="J140" s="5"/>
      <c r="K140" s="5"/>
      <c r="L140" s="5"/>
      <c r="M140" s="5"/>
      <c r="N140" s="442"/>
      <c r="O140" s="102"/>
    </row>
    <row r="141" spans="1:28" ht="24" customHeight="1" x14ac:dyDescent="0.4">
      <c r="A141" s="15" t="s">
        <v>6</v>
      </c>
      <c r="B141" s="49"/>
      <c r="C141" s="49"/>
      <c r="D141" s="493" t="e">
        <f>B131+C131+D131+E131+F131-MIN(B131:F131)</f>
        <v>#N/A</v>
      </c>
      <c r="E141" s="494"/>
      <c r="F141" s="103" t="s">
        <v>4</v>
      </c>
      <c r="G141" s="54"/>
      <c r="H141" s="495">
        <f>F138</f>
        <v>1</v>
      </c>
      <c r="I141" s="496"/>
      <c r="J141" s="5" t="s">
        <v>7</v>
      </c>
      <c r="K141" s="5"/>
      <c r="L141" s="430"/>
      <c r="M141" s="434"/>
      <c r="N141" s="442"/>
      <c r="O141" s="102"/>
    </row>
    <row r="142" spans="1:28" ht="26.25" thickBot="1" x14ac:dyDescent="0.4">
      <c r="A142" s="16"/>
      <c r="B142" s="96"/>
      <c r="C142" s="324">
        <f>IF(C137=1,LOOKUP(C140,$Z$2:$Z$32,$AA$1:$AA$32),IF(C137=0.5,LOOKUP(C140,$Z$2:$Z$32,$AB$2:$AB$32),LOOKUP(C140,$Z$2:$Z$32,$AC$2:$AC$32)))</f>
        <v>-2</v>
      </c>
      <c r="D142" s="337">
        <f>IF(D137=1,LOOKUP(D140,$Z$2:$Z$32,$AA$1:$AA$32),IF(D137=0.5,LOOKUP(D140,$Z$2:$Z$32,$AB$2:$AB$32),LOOKUP(D140,$Z$2:$Z$32,$AC$2:$AC$32)))</f>
        <v>-24</v>
      </c>
      <c r="E142" s="325">
        <f ca="1">IF(E137=1,LOOKUP(E140,$Z$2:$Z$32,$AA$1:$AA$32),IF(E137=0.5,LOOKUP(E140,$Z$2:$Z$32,$AB$2:$AB$32),LOOKUP(E140,$Z$2:$Z$32,$AC$2:$AC$32)))</f>
        <v>2</v>
      </c>
      <c r="F142" s="324">
        <f>IF(F137=1,LOOKUP(F140,$Z$2:$Z$32,$AA$1:$AA$32),IF(F137=0.5,LOOKUP(F140,$Z$2:$Z$32,$AB$2:$AB$32),LOOKUP(F140,$Z$2:$Z$32,$AC$2:$AC$32)))</f>
        <v>-31</v>
      </c>
      <c r="G142" s="97">
        <f ca="1">SUM(B142:F142)</f>
        <v>-55</v>
      </c>
      <c r="H142" s="98"/>
      <c r="I142" s="17"/>
      <c r="J142" s="17"/>
      <c r="K142" s="17"/>
      <c r="L142" s="17"/>
      <c r="M142" s="17"/>
      <c r="N142" s="443"/>
      <c r="O142" s="102"/>
    </row>
    <row r="143" spans="1:28" ht="26.25" thickBot="1" x14ac:dyDescent="0.4">
      <c r="A143" s="7"/>
      <c r="B143" s="49"/>
      <c r="C143" s="49"/>
      <c r="D143" s="329"/>
      <c r="E143" s="322"/>
      <c r="F143" s="49"/>
      <c r="G143" s="54"/>
      <c r="H143" s="5"/>
      <c r="I143" s="5"/>
      <c r="J143" s="5"/>
      <c r="K143" s="5"/>
    </row>
    <row r="144" spans="1:28" s="158" customFormat="1" ht="12.75" customHeight="1" x14ac:dyDescent="0.2">
      <c r="A144" s="113" t="s">
        <v>1</v>
      </c>
      <c r="B144" s="320">
        <f>LOOKUP(B148,$Q$1:$Q$49,$R$1:$R$49)</f>
        <v>1</v>
      </c>
      <c r="C144" s="320">
        <f>LOOKUP(C148,$Q$1:$Q$49,$R$1:$R$49)</f>
        <v>1</v>
      </c>
      <c r="D144" s="314" t="e">
        <f>LOOKUP(D148,$Q$1:$Q$49,$R$1:$R$49)</f>
        <v>#N/A</v>
      </c>
      <c r="E144" s="320">
        <f>LOOKUP(E148,$Q$1:$Q$49,$R$1:$R$49)</f>
        <v>0</v>
      </c>
      <c r="F144" s="276" t="e">
        <f>LOOKUP(F148,$Q$1:$Q$49,$R$1:$R$49)</f>
        <v>#N/A</v>
      </c>
      <c r="G144" s="115"/>
      <c r="H144" s="107"/>
      <c r="I144" s="107"/>
      <c r="J144" s="107"/>
      <c r="K144" s="107"/>
      <c r="L144" s="160">
        <v>1575</v>
      </c>
      <c r="M144" s="326">
        <v>1229</v>
      </c>
      <c r="N144" s="441"/>
      <c r="O144" s="110"/>
    </row>
    <row r="145" spans="1:29" ht="25.5" customHeight="1" x14ac:dyDescent="0.4">
      <c r="A145" s="446">
        <v>15</v>
      </c>
      <c r="B145" s="418" t="s">
        <v>87</v>
      </c>
      <c r="C145" s="418"/>
      <c r="D145" s="418"/>
      <c r="E145" s="418"/>
      <c r="F145" s="418"/>
      <c r="G145" s="418"/>
      <c r="H145" s="418"/>
      <c r="I145" s="418"/>
      <c r="J145" s="418"/>
      <c r="K145" s="422" t="s">
        <v>72</v>
      </c>
      <c r="L145" s="404"/>
      <c r="M145" s="398"/>
      <c r="N145" s="442"/>
      <c r="O145" s="102"/>
    </row>
    <row r="146" spans="1:29" ht="25.5" customHeight="1" x14ac:dyDescent="0.4">
      <c r="A146" s="447"/>
      <c r="B146" s="418"/>
      <c r="C146" s="418"/>
      <c r="D146" s="418"/>
      <c r="E146" s="418"/>
      <c r="F146" s="418"/>
      <c r="G146" s="418"/>
      <c r="H146" s="418"/>
      <c r="I146" s="418"/>
      <c r="J146" s="418"/>
      <c r="K146" s="422" t="s">
        <v>73</v>
      </c>
      <c r="L146" s="404"/>
      <c r="M146" s="398"/>
      <c r="N146" s="442"/>
      <c r="O146" s="102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9" s="55" customFormat="1" ht="27.75" customHeight="1" x14ac:dyDescent="0.2">
      <c r="A147" s="13" t="s">
        <v>0</v>
      </c>
      <c r="B147" s="21">
        <v>1</v>
      </c>
      <c r="C147" s="21">
        <v>2</v>
      </c>
      <c r="D147" s="356">
        <v>3</v>
      </c>
      <c r="E147" s="356">
        <v>4</v>
      </c>
      <c r="F147" s="21">
        <v>5</v>
      </c>
      <c r="G147" s="21">
        <v>6</v>
      </c>
      <c r="H147" s="21">
        <v>7</v>
      </c>
      <c r="I147" s="21">
        <v>8</v>
      </c>
      <c r="J147" s="21">
        <v>9</v>
      </c>
      <c r="K147" s="21">
        <v>10</v>
      </c>
      <c r="L147" s="21">
        <v>11</v>
      </c>
      <c r="M147" s="21">
        <v>12</v>
      </c>
      <c r="N147" s="442"/>
      <c r="O147" s="105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</row>
    <row r="148" spans="1:29" ht="27.75" customHeight="1" x14ac:dyDescent="0.35">
      <c r="A148" s="14" t="s">
        <v>2</v>
      </c>
      <c r="B148" s="22">
        <v>16</v>
      </c>
      <c r="C148" s="22">
        <v>18</v>
      </c>
      <c r="D148" s="327" t="s">
        <v>93</v>
      </c>
      <c r="E148" s="327">
        <v>1</v>
      </c>
      <c r="F148" s="22"/>
      <c r="G148" s="20"/>
      <c r="H148" s="1"/>
      <c r="I148" s="1"/>
      <c r="J148" s="1"/>
      <c r="K148" s="1"/>
      <c r="L148" s="1"/>
      <c r="M148" s="1"/>
      <c r="N148" s="442"/>
      <c r="O148" s="102"/>
    </row>
    <row r="149" spans="1:29" ht="27.75" customHeight="1" x14ac:dyDescent="0.35">
      <c r="A149" s="13" t="s">
        <v>3</v>
      </c>
      <c r="B149" s="22" t="s">
        <v>34</v>
      </c>
      <c r="C149" s="22" t="s">
        <v>35</v>
      </c>
      <c r="D149" s="327" t="s">
        <v>35</v>
      </c>
      <c r="E149" s="327" t="s">
        <v>34</v>
      </c>
      <c r="F149" s="22"/>
      <c r="G149" s="20"/>
      <c r="H149" s="1"/>
      <c r="I149" s="1"/>
      <c r="J149" s="1"/>
      <c r="K149" s="1"/>
      <c r="L149" s="1"/>
      <c r="M149" s="1"/>
      <c r="N149" s="442"/>
      <c r="O149" s="102"/>
    </row>
    <row r="150" spans="1:29" ht="27.75" customHeight="1" x14ac:dyDescent="0.35">
      <c r="A150" s="13" t="s">
        <v>4</v>
      </c>
      <c r="B150" s="22">
        <v>0</v>
      </c>
      <c r="C150" s="22">
        <v>0</v>
      </c>
      <c r="D150" s="327">
        <v>1</v>
      </c>
      <c r="E150" s="327"/>
      <c r="F150" s="196"/>
      <c r="G150" s="20"/>
      <c r="H150" s="1"/>
      <c r="I150" s="1"/>
      <c r="J150" s="1"/>
      <c r="K150" s="1"/>
      <c r="L150" s="1"/>
      <c r="M150" s="1"/>
      <c r="N150" s="442"/>
      <c r="O150" s="102"/>
    </row>
    <row r="151" spans="1:29" ht="27.75" x14ac:dyDescent="0.35">
      <c r="A151" s="14" t="s">
        <v>5</v>
      </c>
      <c r="B151" s="22">
        <f>B150</f>
        <v>0</v>
      </c>
      <c r="C151" s="321">
        <f>B151+C150</f>
        <v>0</v>
      </c>
      <c r="D151" s="321">
        <f t="shared" ref="D151" si="30">C151+D150</f>
        <v>1</v>
      </c>
      <c r="E151" s="321">
        <f t="shared" ref="E151" si="31">D151+E150</f>
        <v>1</v>
      </c>
      <c r="F151" s="282">
        <f t="shared" ref="F151" si="32">E151+F150</f>
        <v>1</v>
      </c>
      <c r="G151" s="20"/>
      <c r="H151" s="1"/>
      <c r="I151" s="1"/>
      <c r="J151" s="1"/>
      <c r="K151" s="1"/>
      <c r="L151" s="1"/>
      <c r="M151" s="1"/>
      <c r="N151" s="442"/>
      <c r="O151" s="102"/>
    </row>
    <row r="152" spans="1:29" ht="12.75" x14ac:dyDescent="0.2">
      <c r="A152" s="15" t="s">
        <v>8</v>
      </c>
      <c r="B152" s="322">
        <f>M79</f>
        <v>1692</v>
      </c>
      <c r="C152" s="322">
        <f>M40</f>
        <v>1800</v>
      </c>
      <c r="D152" s="322"/>
      <c r="E152" s="322"/>
      <c r="F152" s="322"/>
      <c r="G152" s="54"/>
      <c r="H152" s="5"/>
      <c r="I152" s="5"/>
      <c r="J152" s="5"/>
      <c r="K152" s="5"/>
      <c r="L152" s="5"/>
      <c r="M152" s="6"/>
      <c r="N152" s="442"/>
      <c r="O152" s="102"/>
    </row>
    <row r="153" spans="1:29" ht="12.75" x14ac:dyDescent="0.2">
      <c r="A153" s="15" t="s">
        <v>9</v>
      </c>
      <c r="B153" s="322">
        <f>M144-M66</f>
        <v>-507</v>
      </c>
      <c r="C153" s="322">
        <f>M144-M79</f>
        <v>-463</v>
      </c>
      <c r="D153" s="322">
        <f>M144-M196</f>
        <v>229</v>
      </c>
      <c r="E153" s="322">
        <f>M144-E152</f>
        <v>1229</v>
      </c>
      <c r="F153" s="322">
        <f>M144-F152</f>
        <v>1229</v>
      </c>
      <c r="G153" s="54"/>
      <c r="H153" s="5"/>
      <c r="I153" s="5"/>
      <c r="J153" s="5"/>
      <c r="K153" s="5"/>
      <c r="L153" s="5"/>
      <c r="M153" s="6"/>
      <c r="N153" s="442"/>
      <c r="O153" s="102"/>
    </row>
    <row r="154" spans="1:29" ht="23.25" customHeight="1" x14ac:dyDescent="0.4">
      <c r="A154" s="15" t="s">
        <v>6</v>
      </c>
      <c r="B154" s="30"/>
      <c r="C154" s="49"/>
      <c r="D154" s="432" t="e">
        <f>B144+C144+D144+E144+F144-MIN(B144:F144)</f>
        <v>#N/A</v>
      </c>
      <c r="E154" s="433"/>
      <c r="F154" s="103" t="s">
        <v>4</v>
      </c>
      <c r="G154" s="54"/>
      <c r="H154" s="428">
        <f>F151</f>
        <v>1</v>
      </c>
      <c r="I154" s="429"/>
      <c r="J154" s="5" t="s">
        <v>7</v>
      </c>
      <c r="K154" s="5"/>
      <c r="L154" s="430"/>
      <c r="M154" s="434"/>
      <c r="N154" s="442"/>
      <c r="O154" s="102"/>
    </row>
    <row r="155" spans="1:29" ht="26.25" thickBot="1" x14ac:dyDescent="0.4">
      <c r="A155" s="16"/>
      <c r="B155" s="323">
        <f>IF(B150=1,LOOKUP(B153,$Z$2:$Z$32,$AA$1:$AA$32),IF(B150=0.5,LOOKUP(B153,$Z$2:$Z$32,$AB$2:$AB$32),LOOKUP(B153,$Z$2:$Z$32,$AC$2:$AC$32)))</f>
        <v>-1</v>
      </c>
      <c r="C155" s="323">
        <f>IF(C150=1,LOOKUP(C153,$Z$2:$Z$32,$AA$1:$AA$32),IF(C150=0.5,LOOKUP(C153,$Z$2:$Z$32,$AB$2:$AB$32),LOOKUP(C153,$Z$2:$Z$32,$AC$2:$AC$32)))</f>
        <v>-2</v>
      </c>
      <c r="D155" s="324">
        <f ca="1">IF(D150=1,LOOKUP(D153,$Z$2:$Z$32,$AA$1:$AA$32),IF(D150=0.5,LOOKUP(D153,$Z$2:$Z$32,$AB$2:$AB$32),LOOKUP(D153,$Z$2:$Z$32,$AC$2:$AC$32)))</f>
        <v>9</v>
      </c>
      <c r="E155" s="325">
        <f>IF(E150=1,LOOKUP(E153,$Z$2:$Z$32,$AA$1:$AA$32),IF(E150=0.5,LOOKUP(E153,$Z$2:$Z$32,$AB$2:$AB$32),LOOKUP(E153,$Z$2:$Z$32,$AC$2:$AC$32)))</f>
        <v>-31</v>
      </c>
      <c r="F155" s="324">
        <f>IF(F150=1,LOOKUP(F153,$Z$2:$Z$32,$AA$1:$AA$32),IF(F150=0.5,LOOKUP(F153,$Z$2:$Z$32,$AB$2:$AB$32),LOOKUP(F153,$Z$2:$Z$32,$AC$2:$AC$32)))</f>
        <v>-31</v>
      </c>
      <c r="G155" s="97">
        <f ca="1">SUM(B155:F155)</f>
        <v>-56</v>
      </c>
      <c r="H155" s="98"/>
      <c r="I155" s="17"/>
      <c r="J155" s="17"/>
      <c r="K155" s="17"/>
      <c r="L155" s="17"/>
      <c r="M155" s="18"/>
      <c r="N155" s="443"/>
      <c r="O155" s="102"/>
    </row>
    <row r="156" spans="1:29" ht="26.25" thickBot="1" x14ac:dyDescent="0.4"/>
    <row r="157" spans="1:29" ht="12.75" customHeight="1" x14ac:dyDescent="0.4">
      <c r="A157" s="10" t="s">
        <v>1</v>
      </c>
      <c r="B157" s="112" t="e">
        <f>LOOKUP(B161,$Q$1:$Q$49,$R$1:$R$49)</f>
        <v>#N/A</v>
      </c>
      <c r="C157" s="112" t="e">
        <f>LOOKUP(C161,$Q$1:$Q$49,$R$1:$R$49)</f>
        <v>#N/A</v>
      </c>
      <c r="D157" s="330" t="e">
        <f>LOOKUP(D161,$Q$1:$Q$49,$R$1:$R$49)</f>
        <v>#N/A</v>
      </c>
      <c r="E157" s="383" t="e">
        <f>LOOKUP(E161,$Q$1:$Q$49,$R$1:$R$49)</f>
        <v>#N/A</v>
      </c>
      <c r="F157" s="112" t="e">
        <f>LOOKUP(F161,$Q$1:$Q$49,$R$1:$R$49)</f>
        <v>#N/A</v>
      </c>
      <c r="G157" s="84"/>
      <c r="H157" s="24"/>
      <c r="I157" s="24"/>
      <c r="J157" s="24"/>
      <c r="K157" s="24"/>
      <c r="L157" s="107"/>
      <c r="M157" s="265">
        <v>1000</v>
      </c>
      <c r="N157" s="441"/>
      <c r="O157" s="102"/>
    </row>
    <row r="158" spans="1:29" ht="24.75" customHeight="1" x14ac:dyDescent="0.4">
      <c r="A158" s="446"/>
      <c r="B158" s="418" t="s">
        <v>74</v>
      </c>
      <c r="C158" s="418"/>
      <c r="D158" s="418"/>
      <c r="E158" s="418"/>
      <c r="F158" s="418"/>
      <c r="G158" s="418"/>
      <c r="H158" s="418"/>
      <c r="I158" s="418"/>
      <c r="J158" s="418"/>
      <c r="K158" s="422" t="s">
        <v>22</v>
      </c>
      <c r="L158" s="404"/>
      <c r="M158" s="398"/>
      <c r="N158" s="442"/>
      <c r="O158" s="102"/>
    </row>
    <row r="159" spans="1:29" ht="24.75" customHeight="1" x14ac:dyDescent="0.4">
      <c r="A159" s="453"/>
      <c r="B159" s="418"/>
      <c r="C159" s="418"/>
      <c r="D159" s="418"/>
      <c r="E159" s="418"/>
      <c r="F159" s="418"/>
      <c r="G159" s="418"/>
      <c r="H159" s="418"/>
      <c r="I159" s="418"/>
      <c r="J159" s="418"/>
      <c r="K159" s="422" t="s">
        <v>21</v>
      </c>
      <c r="L159" s="404"/>
      <c r="M159" s="398"/>
      <c r="N159" s="442"/>
      <c r="O159" s="102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</row>
    <row r="160" spans="1:29" s="55" customFormat="1" ht="27.75" customHeight="1" x14ac:dyDescent="0.2">
      <c r="A160" s="13" t="s">
        <v>0</v>
      </c>
      <c r="B160" s="21">
        <v>1</v>
      </c>
      <c r="C160" s="21">
        <v>2</v>
      </c>
      <c r="D160" s="356">
        <v>3</v>
      </c>
      <c r="E160" s="356">
        <v>4</v>
      </c>
      <c r="F160" s="21">
        <v>5</v>
      </c>
      <c r="G160" s="21">
        <v>6</v>
      </c>
      <c r="H160" s="21">
        <v>7</v>
      </c>
      <c r="I160" s="21">
        <v>8</v>
      </c>
      <c r="J160" s="21">
        <v>9</v>
      </c>
      <c r="K160" s="21">
        <v>10</v>
      </c>
      <c r="L160" s="21">
        <v>11</v>
      </c>
      <c r="M160" s="106">
        <v>12</v>
      </c>
      <c r="N160" s="442"/>
      <c r="O160" s="105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</row>
    <row r="161" spans="1:29" ht="27.75" customHeight="1" x14ac:dyDescent="0.35">
      <c r="A161" s="13" t="s">
        <v>2</v>
      </c>
      <c r="B161" s="22"/>
      <c r="C161" s="22"/>
      <c r="D161" s="327"/>
      <c r="E161" s="356"/>
      <c r="F161" s="22"/>
      <c r="G161" s="20"/>
      <c r="H161" s="1"/>
      <c r="I161" s="1"/>
      <c r="J161" s="1"/>
      <c r="K161" s="1"/>
      <c r="L161" s="1"/>
      <c r="M161" s="3"/>
      <c r="N161" s="442"/>
      <c r="O161" s="102"/>
    </row>
    <row r="162" spans="1:29" ht="27.75" customHeight="1" x14ac:dyDescent="0.35">
      <c r="A162" s="13" t="s">
        <v>3</v>
      </c>
      <c r="B162" s="22"/>
      <c r="C162" s="22"/>
      <c r="D162" s="327"/>
      <c r="E162" s="356"/>
      <c r="F162" s="22"/>
      <c r="G162" s="20"/>
      <c r="H162" s="1"/>
      <c r="I162" s="1"/>
      <c r="J162" s="1"/>
      <c r="K162" s="1"/>
      <c r="L162" s="1"/>
      <c r="M162" s="3"/>
      <c r="N162" s="442"/>
      <c r="O162" s="102"/>
    </row>
    <row r="163" spans="1:29" ht="27.75" customHeight="1" x14ac:dyDescent="0.35">
      <c r="A163" s="13" t="s">
        <v>4</v>
      </c>
      <c r="B163" s="22"/>
      <c r="C163" s="22"/>
      <c r="D163" s="327"/>
      <c r="E163" s="356"/>
      <c r="F163" s="22"/>
      <c r="G163" s="20"/>
      <c r="H163" s="1"/>
      <c r="I163" s="1"/>
      <c r="J163" s="1"/>
      <c r="K163" s="1"/>
      <c r="L163" s="1"/>
      <c r="M163" s="3"/>
      <c r="N163" s="442"/>
      <c r="O163" s="102"/>
    </row>
    <row r="164" spans="1:29" ht="27.75" x14ac:dyDescent="0.35">
      <c r="A164" s="14" t="s">
        <v>5</v>
      </c>
      <c r="B164" s="94">
        <f>B163</f>
        <v>0</v>
      </c>
      <c r="C164" s="94">
        <f>B164+C163</f>
        <v>0</v>
      </c>
      <c r="D164" s="327">
        <f t="shared" ref="D164" si="33">C164+D163</f>
        <v>0</v>
      </c>
      <c r="E164" s="385">
        <f t="shared" ref="E164" si="34">D164+E163</f>
        <v>0</v>
      </c>
      <c r="F164" s="22">
        <f t="shared" ref="F164" si="35">E164+F163</f>
        <v>0</v>
      </c>
      <c r="G164" s="20"/>
      <c r="H164" s="1"/>
      <c r="I164" s="1"/>
      <c r="J164" s="1"/>
      <c r="K164" s="1"/>
      <c r="L164" s="1"/>
      <c r="M164" s="3"/>
      <c r="N164" s="442"/>
      <c r="O164" s="102"/>
    </row>
    <row r="165" spans="1:29" x14ac:dyDescent="0.35">
      <c r="A165" s="15" t="s">
        <v>8</v>
      </c>
      <c r="B165" s="49"/>
      <c r="C165" s="49"/>
      <c r="D165" s="329"/>
      <c r="E165" s="322"/>
      <c r="F165" s="49"/>
      <c r="G165" s="54"/>
      <c r="H165" s="5"/>
      <c r="I165" s="5"/>
      <c r="J165" s="5"/>
      <c r="K165" s="5"/>
      <c r="L165" s="5"/>
      <c r="M165" s="5"/>
      <c r="N165" s="442"/>
      <c r="O165" s="102"/>
    </row>
    <row r="166" spans="1:29" x14ac:dyDescent="0.35">
      <c r="A166" s="15" t="s">
        <v>9</v>
      </c>
      <c r="B166" s="100">
        <f>$M$157-B165</f>
        <v>1000</v>
      </c>
      <c r="C166" s="100">
        <f>$M$157-C165</f>
        <v>1000</v>
      </c>
      <c r="D166" s="329">
        <f>$M$157-D165</f>
        <v>1000</v>
      </c>
      <c r="E166" s="322">
        <f>$M$157-E165</f>
        <v>1000</v>
      </c>
      <c r="F166" s="100">
        <f>$M$157-F165</f>
        <v>1000</v>
      </c>
      <c r="G166" s="54"/>
      <c r="H166" s="5"/>
      <c r="I166" s="5"/>
      <c r="J166" s="5"/>
      <c r="K166" s="5"/>
      <c r="L166" s="5"/>
      <c r="M166" s="5"/>
      <c r="N166" s="442"/>
      <c r="O166" s="102"/>
    </row>
    <row r="167" spans="1:29" ht="23.25" customHeight="1" x14ac:dyDescent="0.4">
      <c r="A167" s="15" t="s">
        <v>6</v>
      </c>
      <c r="B167" s="49"/>
      <c r="C167" s="49"/>
      <c r="D167" s="401" t="e">
        <f>B157+C157+D157+E157+F157-MIN(B157:F157)</f>
        <v>#N/A</v>
      </c>
      <c r="E167" s="402"/>
      <c r="F167" s="103" t="s">
        <v>4</v>
      </c>
      <c r="G167" s="54"/>
      <c r="H167" s="401">
        <f>F164</f>
        <v>0</v>
      </c>
      <c r="I167" s="402"/>
      <c r="J167" s="5" t="s">
        <v>7</v>
      </c>
      <c r="K167" s="5"/>
      <c r="L167" s="430"/>
      <c r="M167" s="434"/>
      <c r="N167" s="442"/>
      <c r="O167" s="102"/>
    </row>
    <row r="168" spans="1:29" ht="26.25" thickBot="1" x14ac:dyDescent="0.4">
      <c r="A168" s="16"/>
      <c r="B168" s="96">
        <f>IF(B163=1,LOOKUP(B166,$Z$2:$Z$32,$AA$1:$AA$32),IF(B163=0.5,LOOKUP(B166,$Z$2:$Z$32,$AB$2:$AB$32),LOOKUP(B167,$Z$2:$Z$32,$AC$2:$AC$32)))</f>
        <v>-15</v>
      </c>
      <c r="C168" s="96">
        <f>IF(C163=1,LOOKUP(C166,$Z$2:$Z$32,$AA$1:$AA$32),IF(C163=0.5,LOOKUP(C166,$Z$2:$Z$32,$AB$2:$AB$32),LOOKUP(C167,$Z$2:$Z$32,$AC$2:$AC$32)))</f>
        <v>-15</v>
      </c>
      <c r="D168" s="324" t="e">
        <f>IF(D163=1,LOOKUP(D166,$Z$2:$Z$32,$AA$1:$AA$32),IF(D163=0.5,LOOKUP(D166,$Z$2:$Z$32,$AB$2:$AB$32),LOOKUP(D167,$Z$2:$Z$32,$AC$2:$AC$32)))</f>
        <v>#N/A</v>
      </c>
      <c r="E168" s="325">
        <f>IF(E163=1,LOOKUP(E166,$Z$2:$Z$32,$AA$1:$AA$32),IF(E163=0.5,LOOKUP(E166,$Z$2:$Z$32,$AB$2:$AB$32),LOOKUP(E167,$Z$2:$Z$32,$AC$2:$AC$32)))</f>
        <v>-15</v>
      </c>
      <c r="F168" s="96" t="e">
        <f>IF(F163=1,LOOKUP(F166,$Z$2:$Z$32,$AA$1:$AA$32),IF(F163=0.5,LOOKUP(F166,$Z$2:$Z$32,$AB$2:$AB$32),LOOKUP(F167,$Z$2:$Z$32,$AC$2:$AC$32)))</f>
        <v>#N/A</v>
      </c>
      <c r="G168" s="101">
        <f>IF(G163=1,LOOKUP(G167,$Z$2:$Z$32,$AA$1:$AA$32),IF(G163=0.5,LOOKUP(G167,$Z$2:$Z$32,$AB$2:$AB$32),LOOKUP(G167,$Z$2:$Z$32,$AC$2:$AC$32)))</f>
        <v>-15</v>
      </c>
      <c r="H168" s="17"/>
      <c r="I168" s="17"/>
      <c r="J168" s="17"/>
      <c r="K168" s="17"/>
      <c r="L168" s="43" t="s">
        <v>20</v>
      </c>
      <c r="M168" s="17"/>
      <c r="N168" s="443"/>
      <c r="O168" s="102"/>
    </row>
    <row r="169" spans="1:29" ht="26.25" thickBot="1" x14ac:dyDescent="0.4">
      <c r="A169" s="19"/>
      <c r="H169" s="5"/>
      <c r="I169" s="5"/>
      <c r="J169" s="5"/>
      <c r="K169" s="5"/>
      <c r="L169" s="5"/>
      <c r="M169" s="5"/>
      <c r="N169" s="5"/>
      <c r="O169" s="5"/>
    </row>
    <row r="170" spans="1:29" s="158" customFormat="1" ht="12.75" customHeight="1" x14ac:dyDescent="0.2">
      <c r="A170" s="113" t="s">
        <v>1</v>
      </c>
      <c r="B170" s="277" t="e">
        <f>LOOKUP(B174,$Q$1:$Q$49,$R$1:$R$49)</f>
        <v>#N/A</v>
      </c>
      <c r="C170" s="277" t="e">
        <f>LOOKUP(C174,$Q$1:$Q$49,$R$1:$R$49)</f>
        <v>#N/A</v>
      </c>
      <c r="D170" s="320" t="e">
        <f>LOOKUP(D174,$Q$1:$Q$49,$R$1:$R$49)</f>
        <v>#N/A</v>
      </c>
      <c r="E170" s="320" t="e">
        <f>LOOKUP(E174,$Q$1:$Q$49,$R$1:$R$49)</f>
        <v>#N/A</v>
      </c>
      <c r="F170" s="276" t="e">
        <f>LOOKUP(F174,$Q$1:$Q$49,$R$1:$R$49)</f>
        <v>#N/A</v>
      </c>
      <c r="G170" s="115"/>
      <c r="H170" s="107"/>
      <c r="I170" s="107"/>
      <c r="J170" s="107"/>
      <c r="K170" s="107"/>
      <c r="L170" s="107"/>
      <c r="M170" s="265">
        <v>1000</v>
      </c>
      <c r="N170" s="441"/>
      <c r="O170" s="110"/>
    </row>
    <row r="171" spans="1:29" ht="26.25" x14ac:dyDescent="0.4">
      <c r="A171" s="446"/>
      <c r="B171" s="418" t="s">
        <v>75</v>
      </c>
      <c r="C171" s="418"/>
      <c r="D171" s="418"/>
      <c r="E171" s="418"/>
      <c r="F171" s="418"/>
      <c r="G171" s="418"/>
      <c r="H171" s="418"/>
      <c r="I171" s="418"/>
      <c r="J171" s="418"/>
      <c r="K171" s="411" t="s">
        <v>45</v>
      </c>
      <c r="L171" s="425"/>
      <c r="M171" s="425"/>
      <c r="N171" s="442"/>
      <c r="O171" s="102"/>
    </row>
    <row r="172" spans="1:29" ht="25.5" customHeight="1" x14ac:dyDescent="0.4">
      <c r="A172" s="453"/>
      <c r="B172" s="418"/>
      <c r="C172" s="418"/>
      <c r="D172" s="418"/>
      <c r="E172" s="418"/>
      <c r="F172" s="418"/>
      <c r="G172" s="418"/>
      <c r="H172" s="418"/>
      <c r="I172" s="418"/>
      <c r="J172" s="418"/>
      <c r="K172" s="411" t="s">
        <v>46</v>
      </c>
      <c r="L172" s="425"/>
      <c r="M172" s="425"/>
      <c r="N172" s="442"/>
      <c r="O172" s="102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</row>
    <row r="173" spans="1:29" s="55" customFormat="1" ht="27.75" customHeight="1" x14ac:dyDescent="0.2">
      <c r="A173" s="13" t="s">
        <v>0</v>
      </c>
      <c r="B173" s="21">
        <v>1</v>
      </c>
      <c r="C173" s="21">
        <v>2</v>
      </c>
      <c r="D173" s="356">
        <v>3</v>
      </c>
      <c r="E173" s="356">
        <v>4</v>
      </c>
      <c r="F173" s="21">
        <v>5</v>
      </c>
      <c r="G173" s="21">
        <v>6</v>
      </c>
      <c r="H173" s="21">
        <v>7</v>
      </c>
      <c r="I173" s="21">
        <v>8</v>
      </c>
      <c r="J173" s="21">
        <v>9</v>
      </c>
      <c r="K173" s="21">
        <v>10</v>
      </c>
      <c r="L173" s="21">
        <v>11</v>
      </c>
      <c r="M173" s="106">
        <v>12</v>
      </c>
      <c r="N173" s="442"/>
      <c r="O173" s="105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</row>
    <row r="174" spans="1:29" ht="27.75" customHeight="1" x14ac:dyDescent="0.35">
      <c r="A174" s="13" t="s">
        <v>2</v>
      </c>
      <c r="B174" s="22"/>
      <c r="C174" s="22"/>
      <c r="D174" s="327"/>
      <c r="E174" s="327"/>
      <c r="F174" s="22"/>
      <c r="G174" s="20"/>
      <c r="H174" s="1"/>
      <c r="I174" s="1"/>
      <c r="J174" s="1"/>
      <c r="K174" s="1"/>
      <c r="L174" s="1"/>
      <c r="M174" s="3"/>
      <c r="N174" s="442"/>
      <c r="O174" s="102"/>
    </row>
    <row r="175" spans="1:29" ht="27.75" customHeight="1" x14ac:dyDescent="0.35">
      <c r="A175" s="13" t="s">
        <v>3</v>
      </c>
      <c r="B175" s="22"/>
      <c r="C175" s="22"/>
      <c r="D175" s="327"/>
      <c r="E175" s="327"/>
      <c r="F175" s="22"/>
      <c r="G175" s="20"/>
      <c r="H175" s="1"/>
      <c r="I175" s="1"/>
      <c r="J175" s="1"/>
      <c r="K175" s="1"/>
      <c r="L175" s="1"/>
      <c r="M175" s="3"/>
      <c r="N175" s="442"/>
      <c r="O175" s="102"/>
    </row>
    <row r="176" spans="1:29" ht="27.75" customHeight="1" x14ac:dyDescent="0.35">
      <c r="A176" s="13" t="s">
        <v>4</v>
      </c>
      <c r="B176" s="22"/>
      <c r="C176" s="246"/>
      <c r="D176" s="327"/>
      <c r="E176" s="327"/>
      <c r="F176" s="22"/>
      <c r="G176" s="20"/>
      <c r="H176" s="1"/>
      <c r="I176" s="1"/>
      <c r="J176" s="1"/>
      <c r="K176" s="1"/>
      <c r="L176" s="1"/>
      <c r="M176" s="3"/>
      <c r="N176" s="442"/>
      <c r="O176" s="102"/>
    </row>
    <row r="177" spans="1:28" x14ac:dyDescent="0.35">
      <c r="A177" s="122" t="s">
        <v>5</v>
      </c>
      <c r="B177" s="94">
        <f>B176</f>
        <v>0</v>
      </c>
      <c r="C177" s="280">
        <f>B177+C176</f>
        <v>0</v>
      </c>
      <c r="D177" s="343">
        <f t="shared" ref="D177" si="36">C177+D176</f>
        <v>0</v>
      </c>
      <c r="E177" s="343">
        <f t="shared" ref="E177" si="37">D177+E176</f>
        <v>0</v>
      </c>
      <c r="F177" s="281">
        <f t="shared" ref="F177" si="38">E177+F176</f>
        <v>0</v>
      </c>
      <c r="G177" s="20"/>
      <c r="H177" s="1"/>
      <c r="I177" s="1"/>
      <c r="J177" s="1"/>
      <c r="K177" s="1"/>
      <c r="L177" s="1"/>
      <c r="M177" s="3"/>
      <c r="N177" s="442"/>
      <c r="O177" s="102"/>
    </row>
    <row r="178" spans="1:28" ht="12.75" x14ac:dyDescent="0.2">
      <c r="A178" s="15" t="s">
        <v>8</v>
      </c>
      <c r="B178" s="30"/>
      <c r="C178" s="250"/>
      <c r="D178" s="322"/>
      <c r="E178" s="322"/>
      <c r="F178" s="30"/>
      <c r="G178" s="54"/>
      <c r="H178" s="5"/>
      <c r="I178" s="5"/>
      <c r="J178" s="5"/>
      <c r="K178" s="5"/>
      <c r="L178" s="5"/>
      <c r="M178" s="5"/>
      <c r="N178" s="442"/>
      <c r="O178" s="102"/>
    </row>
    <row r="179" spans="1:28" ht="12.75" x14ac:dyDescent="0.2">
      <c r="A179" s="15" t="s">
        <v>9</v>
      </c>
      <c r="B179" s="274">
        <f>$M$170-B178</f>
        <v>1000</v>
      </c>
      <c r="C179" s="274">
        <f>$M$170-C178</f>
        <v>1000</v>
      </c>
      <c r="D179" s="322">
        <f>$M$170-D178</f>
        <v>1000</v>
      </c>
      <c r="E179" s="322">
        <f>$M$170-E178</f>
        <v>1000</v>
      </c>
      <c r="F179" s="274">
        <f>$M$170-F178</f>
        <v>1000</v>
      </c>
      <c r="G179" s="54"/>
      <c r="H179" s="5"/>
      <c r="I179" s="5"/>
      <c r="J179" s="5"/>
      <c r="K179" s="5"/>
      <c r="L179" s="5"/>
      <c r="M179" s="5"/>
      <c r="N179" s="442"/>
      <c r="O179" s="102"/>
    </row>
    <row r="180" spans="1:28" ht="23.25" customHeight="1" x14ac:dyDescent="0.4">
      <c r="A180" s="15" t="s">
        <v>6</v>
      </c>
      <c r="B180" s="49"/>
      <c r="C180" s="49"/>
      <c r="D180" s="401" t="e">
        <f>B170+C170+D170+E170+F170-MIN(B170:F170)</f>
        <v>#N/A</v>
      </c>
      <c r="E180" s="402"/>
      <c r="F180" s="103" t="s">
        <v>4</v>
      </c>
      <c r="G180" s="54"/>
      <c r="H180" s="420">
        <f>F177</f>
        <v>0</v>
      </c>
      <c r="I180" s="421"/>
      <c r="J180" s="5" t="s">
        <v>7</v>
      </c>
      <c r="K180" s="5"/>
      <c r="L180" s="426" t="s">
        <v>43</v>
      </c>
      <c r="M180" s="427"/>
      <c r="N180" s="442"/>
      <c r="O180" s="102"/>
    </row>
    <row r="181" spans="1:28" ht="26.25" thickBot="1" x14ac:dyDescent="0.4">
      <c r="A181" s="16"/>
      <c r="B181" s="96">
        <f>IF(B176=1,LOOKUP(B179,$Z$2:$Z$32,$AA$1:$AA$32),IF(B176=0.5,LOOKUP(B179,$Z$2:$Z$32,$AB$2:$AB$32),LOOKUP(B179,$Z$2:$Z$32,$AC$2:$AC$32)))</f>
        <v>-31</v>
      </c>
      <c r="C181" s="283">
        <f>IF(C176=1,LOOKUP(C179,$Z$2:$Z$32,$AA$1:$AA$32),IF(C176=0.5,LOOKUP(C179,$Z$2:$Z$32,$AB$2:$AB$32),LOOKUP(C179,$Z$2:$Z$32,$AC$2:$AC$32)))</f>
        <v>-31</v>
      </c>
      <c r="D181" s="338">
        <f>IF(D176=1,LOOKUP(D179,$Z$2:$Z$32,$AA$1:$AA$32),IF(D176=0.5,LOOKUP(D179,$Z$2:$Z$32,$AB$2:$AB$32),LOOKUP(D179,$Z$2:$Z$32,$AC$2:$AC$32)))</f>
        <v>-31</v>
      </c>
      <c r="E181" s="325">
        <f>IF(E176=1,LOOKUP(E179,$Z$2:$Z$32,$AA$1:$AA$32),IF(E176=0.5,LOOKUP(E179,$Z$2:$Z$32,$AB$2:$AB$32),LOOKUP(E179,$Z$2:$Z$32,$AC$2:$AC$32)))</f>
        <v>-31</v>
      </c>
      <c r="F181" s="284">
        <f>IF(F176=1,LOOKUP(F179,$Z$2:$Z$32,$AA$1:$AA$32),IF(F176=0.5,LOOKUP(F179,$Z$2:$Z$32,$AB$2:$AB$32),LOOKUP(F179,$Z$2:$Z$32,$AC$2:$AC$32)))</f>
        <v>-31</v>
      </c>
      <c r="G181" s="97">
        <f>SUM(B181:F181)</f>
        <v>-155</v>
      </c>
      <c r="H181" s="98"/>
      <c r="I181" s="17"/>
      <c r="J181" s="17"/>
      <c r="K181" s="17"/>
      <c r="L181" s="17"/>
      <c r="M181" s="17"/>
      <c r="N181" s="443"/>
      <c r="O181" s="102"/>
    </row>
    <row r="182" spans="1:28" ht="26.25" thickBot="1" x14ac:dyDescent="0.4">
      <c r="A182" s="7"/>
      <c r="B182" s="49"/>
      <c r="C182" s="49"/>
      <c r="D182" s="329"/>
      <c r="E182" s="322"/>
      <c r="F182" s="49"/>
      <c r="G182" s="54"/>
      <c r="H182" s="5"/>
      <c r="I182" s="5"/>
      <c r="J182" s="5"/>
      <c r="K182" s="5"/>
      <c r="L182" s="5"/>
      <c r="M182" s="5"/>
      <c r="N182" s="5"/>
      <c r="O182" s="5"/>
    </row>
    <row r="183" spans="1:28" s="158" customFormat="1" ht="12.75" customHeight="1" x14ac:dyDescent="0.2">
      <c r="A183" s="113" t="s">
        <v>1</v>
      </c>
      <c r="B183" s="314">
        <f>LOOKUP(B187,$Q$1:$Q$49,$R$1:$R$49)</f>
        <v>1</v>
      </c>
      <c r="C183" s="314">
        <f>LOOKUP(C187,$Q$1:$Q$49,$R$1:$R$49)</f>
        <v>2.5</v>
      </c>
      <c r="D183" s="320">
        <f>LOOKUP(D187,$Q$1:$Q$49,$R$1:$R$49)</f>
        <v>0</v>
      </c>
      <c r="E183" s="320">
        <f>LOOKUP(E187,$Q$1:$Q$49,$R$1:$R$49)</f>
        <v>0</v>
      </c>
      <c r="F183" s="277" t="e">
        <f>LOOKUP(F187,$Q$1:$Q$49,$R$1:$R$49)</f>
        <v>#N/A</v>
      </c>
      <c r="G183" s="115"/>
      <c r="H183" s="107"/>
      <c r="I183" s="107"/>
      <c r="J183" s="107"/>
      <c r="K183" s="107"/>
      <c r="L183" s="107"/>
      <c r="M183" s="107">
        <v>1000</v>
      </c>
      <c r="N183" s="441"/>
      <c r="O183" s="110"/>
    </row>
    <row r="184" spans="1:28" ht="26.25" x14ac:dyDescent="0.4">
      <c r="A184" s="446">
        <v>4</v>
      </c>
      <c r="B184" s="418" t="s">
        <v>76</v>
      </c>
      <c r="C184" s="418"/>
      <c r="D184" s="418"/>
      <c r="E184" s="418"/>
      <c r="F184" s="418"/>
      <c r="G184" s="418"/>
      <c r="H184" s="418"/>
      <c r="I184" s="418"/>
      <c r="J184" s="418"/>
      <c r="K184" s="411" t="s">
        <v>45</v>
      </c>
      <c r="L184" s="411"/>
      <c r="M184" s="411"/>
      <c r="N184" s="442"/>
      <c r="O184" s="102"/>
    </row>
    <row r="185" spans="1:28" ht="24.75" customHeight="1" x14ac:dyDescent="0.4">
      <c r="A185" s="447"/>
      <c r="B185" s="418"/>
      <c r="C185" s="418"/>
      <c r="D185" s="418"/>
      <c r="E185" s="418"/>
      <c r="F185" s="418"/>
      <c r="G185" s="418"/>
      <c r="H185" s="418"/>
      <c r="I185" s="418"/>
      <c r="J185" s="418"/>
      <c r="K185" s="411" t="s">
        <v>21</v>
      </c>
      <c r="L185" s="411"/>
      <c r="M185" s="411"/>
      <c r="N185" s="442"/>
      <c r="O185" s="102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 ht="27.75" customHeight="1" x14ac:dyDescent="0.4">
      <c r="A186" s="13" t="s">
        <v>0</v>
      </c>
      <c r="B186" s="21">
        <v>1</v>
      </c>
      <c r="C186" s="21">
        <v>2</v>
      </c>
      <c r="D186" s="356">
        <v>3</v>
      </c>
      <c r="E186" s="356">
        <v>4</v>
      </c>
      <c r="F186" s="21">
        <v>5</v>
      </c>
      <c r="G186" s="21">
        <v>6</v>
      </c>
      <c r="H186" s="2">
        <v>7</v>
      </c>
      <c r="I186" s="2">
        <v>8</v>
      </c>
      <c r="J186" s="2">
        <v>9</v>
      </c>
      <c r="K186" s="2">
        <v>10</v>
      </c>
      <c r="L186" s="2">
        <v>11</v>
      </c>
      <c r="M186" s="2">
        <v>12</v>
      </c>
      <c r="N186" s="442"/>
      <c r="O186" s="102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ht="27.75" customHeight="1" x14ac:dyDescent="0.35">
      <c r="A187" s="14" t="s">
        <v>2</v>
      </c>
      <c r="B187" s="22">
        <v>3</v>
      </c>
      <c r="C187" s="22">
        <v>6</v>
      </c>
      <c r="D187" s="327">
        <v>1</v>
      </c>
      <c r="E187" s="327">
        <v>12</v>
      </c>
      <c r="F187" s="22"/>
      <c r="G187" s="20"/>
      <c r="H187" s="1"/>
      <c r="I187" s="1"/>
      <c r="J187" s="1"/>
      <c r="K187" s="1"/>
      <c r="L187" s="1"/>
      <c r="M187" s="1"/>
      <c r="N187" s="442"/>
      <c r="O187" s="102"/>
    </row>
    <row r="188" spans="1:28" ht="27.75" customHeight="1" x14ac:dyDescent="0.35">
      <c r="A188" s="13" t="s">
        <v>3</v>
      </c>
      <c r="B188" s="22" t="s">
        <v>35</v>
      </c>
      <c r="C188" s="22" t="s">
        <v>35</v>
      </c>
      <c r="D188" s="327" t="s">
        <v>34</v>
      </c>
      <c r="E188" s="327" t="s">
        <v>34</v>
      </c>
      <c r="F188" s="22"/>
      <c r="G188" s="20"/>
      <c r="H188" s="1"/>
      <c r="I188" s="1"/>
      <c r="J188" s="1"/>
      <c r="K188" s="1"/>
      <c r="L188" s="1"/>
      <c r="M188" s="1"/>
      <c r="N188" s="442"/>
      <c r="O188" s="102"/>
    </row>
    <row r="189" spans="1:28" ht="27.75" customHeight="1" x14ac:dyDescent="0.35">
      <c r="A189" s="13" t="s">
        <v>4</v>
      </c>
      <c r="B189" s="22">
        <v>0</v>
      </c>
      <c r="C189" s="327">
        <v>0</v>
      </c>
      <c r="D189" s="327">
        <v>1</v>
      </c>
      <c r="E189" s="327"/>
      <c r="F189" s="196"/>
      <c r="G189" s="20"/>
      <c r="H189" s="1"/>
      <c r="I189" s="1"/>
      <c r="J189" s="1"/>
      <c r="K189" s="1"/>
      <c r="L189" s="1"/>
      <c r="M189" s="1"/>
      <c r="N189" s="442"/>
      <c r="O189" s="102"/>
    </row>
    <row r="190" spans="1:28" ht="27.75" customHeight="1" x14ac:dyDescent="0.35">
      <c r="A190" s="122" t="s">
        <v>5</v>
      </c>
      <c r="B190" s="22">
        <f>B189</f>
        <v>0</v>
      </c>
      <c r="C190" s="327">
        <f>B190+C189</f>
        <v>0</v>
      </c>
      <c r="D190" s="327">
        <f t="shared" ref="D190" si="39">C190+D189</f>
        <v>1</v>
      </c>
      <c r="E190" s="321">
        <f t="shared" ref="E190" si="40">D190+E189</f>
        <v>1</v>
      </c>
      <c r="F190" s="280">
        <f t="shared" ref="F190" si="41">E190+F189</f>
        <v>1</v>
      </c>
      <c r="G190" s="20"/>
      <c r="H190" s="1"/>
      <c r="I190" s="1"/>
      <c r="J190" s="1"/>
      <c r="K190" s="1"/>
      <c r="L190" s="1"/>
      <c r="M190" s="1"/>
      <c r="N190" s="442"/>
      <c r="O190" s="102"/>
    </row>
    <row r="191" spans="1:28" ht="14.25" x14ac:dyDescent="0.2">
      <c r="A191" s="15" t="s">
        <v>8</v>
      </c>
      <c r="B191" s="322">
        <f>M118</f>
        <v>1523</v>
      </c>
      <c r="C191" s="328">
        <f>M27</f>
        <v>1936</v>
      </c>
      <c r="D191" s="322">
        <f>M209</f>
        <v>1000</v>
      </c>
      <c r="E191" s="322"/>
      <c r="F191" s="322"/>
      <c r="G191" s="54"/>
      <c r="H191" s="5"/>
      <c r="I191" s="5"/>
      <c r="J191" s="5"/>
      <c r="K191" s="5"/>
      <c r="L191" s="5"/>
      <c r="M191" s="6"/>
      <c r="N191" s="442"/>
      <c r="O191" s="102"/>
    </row>
    <row r="192" spans="1:28" ht="14.25" x14ac:dyDescent="0.2">
      <c r="A192" s="15" t="s">
        <v>9</v>
      </c>
      <c r="B192" s="322">
        <f>$M$183-B191</f>
        <v>-523</v>
      </c>
      <c r="C192" s="328">
        <f>$M$183-C191</f>
        <v>-936</v>
      </c>
      <c r="D192" s="322">
        <f>$M$183-D191</f>
        <v>0</v>
      </c>
      <c r="E192" s="322">
        <f>$M$183-E191</f>
        <v>1000</v>
      </c>
      <c r="F192" s="322">
        <f>$M$183-F191</f>
        <v>1000</v>
      </c>
      <c r="G192" s="54"/>
      <c r="H192" s="5"/>
      <c r="I192" s="5"/>
      <c r="J192" s="5"/>
      <c r="K192" s="5"/>
      <c r="L192" s="5"/>
      <c r="M192" s="6"/>
      <c r="N192" s="442"/>
      <c r="O192" s="102"/>
    </row>
    <row r="193" spans="1:35" ht="23.25" customHeight="1" x14ac:dyDescent="0.4">
      <c r="A193" s="15" t="s">
        <v>6</v>
      </c>
      <c r="B193" s="49"/>
      <c r="C193" s="49"/>
      <c r="D193" s="401" t="e">
        <f>B183+C183+D183+E183+F183-MIN(B183:F183)</f>
        <v>#N/A</v>
      </c>
      <c r="E193" s="402"/>
      <c r="F193" s="103" t="s">
        <v>4</v>
      </c>
      <c r="G193" s="54"/>
      <c r="H193" s="428">
        <f>F190</f>
        <v>1</v>
      </c>
      <c r="I193" s="429"/>
      <c r="J193" s="5" t="s">
        <v>7</v>
      </c>
      <c r="K193" s="5"/>
      <c r="L193" s="430"/>
      <c r="M193" s="434"/>
      <c r="N193" s="442"/>
      <c r="O193" s="102"/>
    </row>
    <row r="194" spans="1:35" ht="26.25" thickBot="1" x14ac:dyDescent="0.4">
      <c r="A194" s="16"/>
      <c r="B194" s="324">
        <v>-1</v>
      </c>
      <c r="C194" s="324">
        <f>IF(C189=1,LOOKUP(C192,$Z$2:$Z$32,$AA$1:$AA$32),IF(C189=0.5,LOOKUP(C192,$Z$2:$Z$32,$AB$2:$AB$32),LOOKUP(C192,$Z$2:$Z$32,$AC$2:$AC$32)))</f>
        <v>-1</v>
      </c>
      <c r="D194" s="324">
        <f ca="1">IF(D189=1,LOOKUP(D192,$Z$2:$Z$32,$AA$1:$AA$32),IF(D189=0.5,LOOKUP(D192,$Z$2:$Z$32,$AB$2:$AB$32),LOOKUP(D192,$Z$2:$Z$32,$AC$2:$AC$32)))</f>
        <v>18</v>
      </c>
      <c r="E194" s="324">
        <f>IF(E189=1,LOOKUP(E192,$Z$2:$Z$32,$AA$1:$AA$32),IF(E189=0.5,LOOKUP(E192,$Z$2:$Z$32,$AB$2:$AB$32),LOOKUP(E192,$Z$2:$Z$32,$AC$2:$AC$32)))</f>
        <v>-31</v>
      </c>
      <c r="F194" s="324">
        <f>IF(F189=1,LOOKUP(F192,$Z$2:$Z$32,$AA$1:$AA$32),IF(F189=0.5,LOOKUP(F192,$Z$2:$Z$32,$AB$2:$AB$32),LOOKUP(F192,$Z$2:$Z$32,$AC$2:$AC$32)))</f>
        <v>-31</v>
      </c>
      <c r="G194" s="97">
        <f ca="1">SUM(B194:F194)</f>
        <v>-46</v>
      </c>
      <c r="H194" s="17"/>
      <c r="I194" s="17"/>
      <c r="J194" s="17"/>
      <c r="K194" s="17"/>
      <c r="L194" s="17"/>
      <c r="M194" s="18"/>
      <c r="N194" s="443"/>
      <c r="O194" s="102"/>
    </row>
    <row r="195" spans="1:35" ht="26.25" thickBot="1" x14ac:dyDescent="0.4">
      <c r="A195" s="19"/>
      <c r="B195" s="49"/>
      <c r="C195" s="49"/>
      <c r="D195" s="329"/>
      <c r="E195" s="322"/>
      <c r="F195" s="49"/>
      <c r="G195" s="54"/>
      <c r="H195" s="5"/>
      <c r="I195" s="5"/>
      <c r="J195" s="5"/>
      <c r="K195" s="5"/>
      <c r="L195" s="5"/>
      <c r="M195" s="6"/>
      <c r="N195" s="5"/>
      <c r="O195" s="5"/>
    </row>
    <row r="196" spans="1:35" ht="12.75" customHeight="1" x14ac:dyDescent="0.2">
      <c r="A196" s="113" t="s">
        <v>1</v>
      </c>
      <c r="B196" s="320">
        <f>LOOKUP(B200,$Q$1:$Q$49,$R$1:$R$49)</f>
        <v>1</v>
      </c>
      <c r="C196" s="320">
        <f>LOOKUP(C200,$Q$1:$Q$49,$R$1:$R$49)</f>
        <v>2</v>
      </c>
      <c r="D196" s="374">
        <f>LOOKUP(D200,$Q$1:$Q$49,$R$1:$R$49)</f>
        <v>2.5</v>
      </c>
      <c r="E196" s="320">
        <f>LOOKUP(E200,$Q$1:$Q$49,$R$1:$R$49)</f>
        <v>2</v>
      </c>
      <c r="F196" s="114" t="e">
        <f>LOOKUP(F200,$Q$1:$Q$49,$R$1:$R$49)</f>
        <v>#N/A</v>
      </c>
      <c r="G196" s="115"/>
      <c r="H196" s="107"/>
      <c r="I196" s="107"/>
      <c r="J196" s="107"/>
      <c r="K196" s="107"/>
      <c r="L196" s="107"/>
      <c r="M196" s="108">
        <v>1000</v>
      </c>
      <c r="N196" s="469"/>
      <c r="O196" s="102"/>
    </row>
    <row r="197" spans="1:35" ht="26.25" x14ac:dyDescent="0.2">
      <c r="A197" s="446">
        <v>9</v>
      </c>
      <c r="B197" s="459" t="s">
        <v>77</v>
      </c>
      <c r="C197" s="459"/>
      <c r="D197" s="459"/>
      <c r="E197" s="459"/>
      <c r="F197" s="459"/>
      <c r="G197" s="459"/>
      <c r="H197" s="459"/>
      <c r="I197" s="459"/>
      <c r="J197" s="459"/>
      <c r="K197" s="485" t="s">
        <v>45</v>
      </c>
      <c r="L197" s="486"/>
      <c r="M197" s="487"/>
      <c r="N197" s="470"/>
      <c r="O197" s="102"/>
    </row>
    <row r="198" spans="1:35" ht="25.5" customHeight="1" x14ac:dyDescent="0.4">
      <c r="A198" s="447"/>
      <c r="B198" s="459"/>
      <c r="C198" s="459"/>
      <c r="D198" s="459"/>
      <c r="E198" s="459"/>
      <c r="F198" s="459"/>
      <c r="G198" s="459"/>
      <c r="H198" s="459"/>
      <c r="I198" s="459"/>
      <c r="J198" s="459"/>
      <c r="K198" s="485" t="s">
        <v>46</v>
      </c>
      <c r="L198" s="486"/>
      <c r="M198" s="487"/>
      <c r="N198" s="470"/>
      <c r="O198" s="102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s="55" customFormat="1" ht="27.75" customHeight="1" x14ac:dyDescent="0.2">
      <c r="A199" s="116" t="s">
        <v>0</v>
      </c>
      <c r="B199" s="78">
        <v>1</v>
      </c>
      <c r="C199" s="78">
        <v>2</v>
      </c>
      <c r="D199" s="352">
        <v>3</v>
      </c>
      <c r="E199" s="352">
        <v>4</v>
      </c>
      <c r="F199" s="78">
        <v>5</v>
      </c>
      <c r="G199" s="78">
        <v>6</v>
      </c>
      <c r="H199" s="78">
        <v>7</v>
      </c>
      <c r="I199" s="78">
        <v>8</v>
      </c>
      <c r="J199" s="78">
        <v>9</v>
      </c>
      <c r="K199" s="78">
        <v>10</v>
      </c>
      <c r="L199" s="78">
        <v>11</v>
      </c>
      <c r="M199" s="117">
        <v>12</v>
      </c>
      <c r="N199" s="471"/>
      <c r="O199" s="105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</row>
    <row r="200" spans="1:35" ht="27.75" customHeight="1" x14ac:dyDescent="0.2">
      <c r="A200" s="116" t="s">
        <v>2</v>
      </c>
      <c r="B200" s="118">
        <v>10</v>
      </c>
      <c r="C200" s="118">
        <v>8</v>
      </c>
      <c r="D200" s="309">
        <v>6</v>
      </c>
      <c r="E200" s="309">
        <v>14</v>
      </c>
      <c r="F200" s="118"/>
      <c r="G200" s="119"/>
      <c r="H200" s="120"/>
      <c r="I200" s="120"/>
      <c r="J200" s="120"/>
      <c r="K200" s="120"/>
      <c r="L200" s="120"/>
      <c r="M200" s="121"/>
      <c r="N200" s="471"/>
      <c r="O200" s="102"/>
    </row>
    <row r="201" spans="1:35" ht="27.75" customHeight="1" x14ac:dyDescent="0.2">
      <c r="A201" s="116" t="s">
        <v>3</v>
      </c>
      <c r="B201" s="118" t="s">
        <v>34</v>
      </c>
      <c r="C201" s="118" t="s">
        <v>35</v>
      </c>
      <c r="D201" s="372" t="s">
        <v>35</v>
      </c>
      <c r="E201" s="309" t="s">
        <v>34</v>
      </c>
      <c r="F201" s="118"/>
      <c r="G201" s="119"/>
      <c r="H201" s="120"/>
      <c r="I201" s="120"/>
      <c r="J201" s="120"/>
      <c r="K201" s="120"/>
      <c r="L201" s="120"/>
      <c r="M201" s="121"/>
      <c r="N201" s="471"/>
      <c r="O201" s="102"/>
    </row>
    <row r="202" spans="1:35" ht="27.75" customHeight="1" x14ac:dyDescent="0.2">
      <c r="A202" s="116" t="s">
        <v>4</v>
      </c>
      <c r="B202" s="118">
        <v>1</v>
      </c>
      <c r="C202" s="118">
        <v>0</v>
      </c>
      <c r="D202" s="309">
        <v>0</v>
      </c>
      <c r="E202" s="309"/>
      <c r="F202" s="118"/>
      <c r="G202" s="119"/>
      <c r="H202" s="120"/>
      <c r="I202" s="120"/>
      <c r="J202" s="120"/>
      <c r="K202" s="120"/>
      <c r="L202" s="120"/>
      <c r="M202" s="121"/>
      <c r="N202" s="471"/>
      <c r="O202" s="102"/>
    </row>
    <row r="203" spans="1:35" ht="27.75" customHeight="1" x14ac:dyDescent="0.2">
      <c r="A203" s="122" t="s">
        <v>5</v>
      </c>
      <c r="B203" s="118">
        <f>B202</f>
        <v>1</v>
      </c>
      <c r="C203" s="309">
        <f>B203+C202</f>
        <v>1</v>
      </c>
      <c r="D203" s="309">
        <f t="shared" ref="D203" si="42">C203+D202</f>
        <v>1</v>
      </c>
      <c r="E203" s="309">
        <f t="shared" ref="E203" si="43">D203+E202</f>
        <v>1</v>
      </c>
      <c r="F203" s="123">
        <f t="shared" ref="F203" si="44">E203+F202</f>
        <v>1</v>
      </c>
      <c r="G203" s="119"/>
      <c r="H203" s="120"/>
      <c r="I203" s="120"/>
      <c r="J203" s="120"/>
      <c r="K203" s="120"/>
      <c r="L203" s="120"/>
      <c r="M203" s="121"/>
      <c r="N203" s="471"/>
      <c r="O203" s="102"/>
    </row>
    <row r="204" spans="1:35" ht="12.75" x14ac:dyDescent="0.2">
      <c r="A204" s="124" t="s">
        <v>8</v>
      </c>
      <c r="B204" s="301">
        <f>M222</f>
        <v>1000</v>
      </c>
      <c r="C204" s="301">
        <f>M66</f>
        <v>1736</v>
      </c>
      <c r="D204" s="301">
        <f>M27</f>
        <v>1936</v>
      </c>
      <c r="E204" s="301"/>
      <c r="F204" s="79"/>
      <c r="G204" s="126"/>
      <c r="H204" s="110"/>
      <c r="I204" s="110"/>
      <c r="J204" s="110"/>
      <c r="K204" s="110"/>
      <c r="L204" s="110"/>
      <c r="M204" s="110"/>
      <c r="N204" s="471"/>
      <c r="O204" s="102"/>
    </row>
    <row r="205" spans="1:35" ht="12.75" x14ac:dyDescent="0.2">
      <c r="A205" s="124" t="s">
        <v>9</v>
      </c>
      <c r="B205" s="301">
        <f>$M$196-B204</f>
        <v>0</v>
      </c>
      <c r="C205" s="301">
        <f>$M$196-C204</f>
        <v>-736</v>
      </c>
      <c r="D205" s="301">
        <f>$M$196-D204</f>
        <v>-936</v>
      </c>
      <c r="E205" s="301">
        <f>$M$196-E204</f>
        <v>1000</v>
      </c>
      <c r="F205" s="262">
        <f>$M$196-F204</f>
        <v>1000</v>
      </c>
      <c r="G205" s="126"/>
      <c r="H205" s="110"/>
      <c r="I205" s="110"/>
      <c r="J205" s="110"/>
      <c r="K205" s="110"/>
      <c r="L205" s="110"/>
      <c r="M205" s="110"/>
      <c r="N205" s="471"/>
      <c r="O205" s="102"/>
    </row>
    <row r="206" spans="1:35" ht="23.25" customHeight="1" x14ac:dyDescent="0.2">
      <c r="A206" s="124" t="s">
        <v>6</v>
      </c>
      <c r="B206" s="125"/>
      <c r="C206" s="125"/>
      <c r="D206" s="478" t="e">
        <f>B196+C196+D196+E196+F196-MIN(B196:F196)</f>
        <v>#N/A</v>
      </c>
      <c r="E206" s="479"/>
      <c r="F206" s="161" t="s">
        <v>4</v>
      </c>
      <c r="G206" s="126"/>
      <c r="H206" s="466">
        <f>F203</f>
        <v>1</v>
      </c>
      <c r="I206" s="467"/>
      <c r="J206" s="110" t="s">
        <v>7</v>
      </c>
      <c r="K206" s="110"/>
      <c r="L206" s="457"/>
      <c r="M206" s="458"/>
      <c r="N206" s="471"/>
      <c r="O206" s="102"/>
    </row>
    <row r="207" spans="1:35" ht="26.25" thickBot="1" x14ac:dyDescent="0.25">
      <c r="A207" s="128"/>
      <c r="B207" s="307">
        <f ca="1">IF(B202=1,LOOKUP(B205,$Z$2:$Z$32,$AA$1:$AA$32),IF(B202=0.5,LOOKUP(B205,$Z$2:$Z$32,$AB$2:$AB$32),LOOKUP(B205,$Z$2:$Z$32,$AC$2:$AC$32)))</f>
        <v>18</v>
      </c>
      <c r="C207" s="334">
        <f>IF(C202=1,LOOKUP(C205,$Z$2:$Z$32,$AA$1:$AA$32),IF(C202=0.5,LOOKUP(C205,$Z$2:$Z$32,$AB$2:$AB$32),LOOKUP(C205,$Z$2:$Z$32,$AC$2:$AC$32)))</f>
        <v>-1</v>
      </c>
      <c r="D207" s="334">
        <f>IF(D202=1,LOOKUP(D205,$Z$2:$Z$32,$AA$1:$AA$32),IF(D202=0.5,LOOKUP(D205,$Z$2:$Z$32,$AB$2:$AB$32),LOOKUP(D205,$Z$2:$Z$32,$AC$2:$AC$32)))</f>
        <v>-1</v>
      </c>
      <c r="E207" s="310"/>
      <c r="F207" s="307">
        <v>30</v>
      </c>
      <c r="G207" s="267">
        <f ca="1">SUM(B207:F207)</f>
        <v>46</v>
      </c>
      <c r="H207" s="159"/>
      <c r="I207" s="129"/>
      <c r="J207" s="129"/>
      <c r="K207" s="129"/>
      <c r="L207" s="129"/>
      <c r="M207" s="129"/>
      <c r="N207" s="472"/>
      <c r="O207" s="102"/>
    </row>
    <row r="208" spans="1:35" ht="26.25" thickBot="1" x14ac:dyDescent="0.4">
      <c r="A208" s="19"/>
      <c r="B208" s="49"/>
      <c r="C208" s="49"/>
      <c r="D208" s="329"/>
      <c r="E208" s="322"/>
      <c r="F208" s="258"/>
      <c r="G208" s="54"/>
      <c r="H208" s="5"/>
      <c r="I208" s="5"/>
      <c r="J208" s="5"/>
      <c r="K208" s="5"/>
      <c r="L208" s="5"/>
      <c r="M208" s="5"/>
      <c r="N208" s="5"/>
      <c r="O208" s="5"/>
    </row>
    <row r="209" spans="1:15" ht="12.75" customHeight="1" x14ac:dyDescent="0.2">
      <c r="A209" s="113" t="s">
        <v>1</v>
      </c>
      <c r="B209" s="320">
        <f>LOOKUP(B213,$Q$1:$Q$49,$R$1:$R$49)</f>
        <v>3</v>
      </c>
      <c r="C209" s="320">
        <f>LOOKUP(C213,$Q$1:$Q$49,$R$1:$R$49)</f>
        <v>2</v>
      </c>
      <c r="D209" s="320">
        <f>LOOKUP(D213,$Q$1:$Q$49,$R$1:$R$49)</f>
        <v>1</v>
      </c>
      <c r="E209" s="320">
        <f>LOOKUP(E213,$Q$1:$Q$49,$R$1:$R$49)</f>
        <v>1</v>
      </c>
      <c r="F209" s="277" t="e">
        <f>LOOKUP(F213,$Q$1:$Q$49,$R$1:$R$49)</f>
        <v>#N/A</v>
      </c>
      <c r="G209" s="115"/>
      <c r="H209" s="107"/>
      <c r="I209" s="107"/>
      <c r="J209" s="107"/>
      <c r="K209" s="109"/>
      <c r="L209" s="109"/>
      <c r="M209" s="109">
        <v>1000</v>
      </c>
      <c r="N209" s="454"/>
      <c r="O209" s="102"/>
    </row>
    <row r="210" spans="1:15" ht="24" customHeight="1" x14ac:dyDescent="0.2">
      <c r="A210" s="446">
        <v>1</v>
      </c>
      <c r="B210" s="459" t="s">
        <v>78</v>
      </c>
      <c r="C210" s="459"/>
      <c r="D210" s="459"/>
      <c r="E210" s="459"/>
      <c r="F210" s="459"/>
      <c r="G210" s="459"/>
      <c r="H210" s="459"/>
      <c r="I210" s="459"/>
      <c r="J210" s="459"/>
      <c r="K210" s="461" t="s">
        <v>45</v>
      </c>
      <c r="L210" s="462"/>
      <c r="M210" s="463"/>
      <c r="N210" s="455"/>
      <c r="O210" s="102"/>
    </row>
    <row r="211" spans="1:15" ht="24.75" customHeight="1" x14ac:dyDescent="0.2">
      <c r="A211" s="447"/>
      <c r="B211" s="459"/>
      <c r="C211" s="459"/>
      <c r="D211" s="459"/>
      <c r="E211" s="459"/>
      <c r="F211" s="459"/>
      <c r="G211" s="459"/>
      <c r="H211" s="459"/>
      <c r="I211" s="459"/>
      <c r="J211" s="459"/>
      <c r="K211" s="460" t="s">
        <v>46</v>
      </c>
      <c r="L211" s="460"/>
      <c r="M211" s="460"/>
      <c r="N211" s="455"/>
      <c r="O211" s="102"/>
    </row>
    <row r="212" spans="1:15" s="55" customFormat="1" ht="27.75" customHeight="1" x14ac:dyDescent="0.2">
      <c r="A212" s="116" t="s">
        <v>0</v>
      </c>
      <c r="B212" s="78">
        <v>1</v>
      </c>
      <c r="C212" s="78">
        <v>2</v>
      </c>
      <c r="D212" s="352">
        <v>3</v>
      </c>
      <c r="E212" s="352">
        <v>4</v>
      </c>
      <c r="F212" s="78">
        <v>5</v>
      </c>
      <c r="G212" s="78">
        <v>6</v>
      </c>
      <c r="H212" s="78">
        <v>7</v>
      </c>
      <c r="I212" s="78">
        <v>8</v>
      </c>
      <c r="J212" s="78">
        <v>9</v>
      </c>
      <c r="K212" s="78">
        <v>10</v>
      </c>
      <c r="L212" s="78">
        <v>11</v>
      </c>
      <c r="M212" s="117">
        <v>12</v>
      </c>
      <c r="N212" s="455"/>
      <c r="O212" s="105"/>
    </row>
    <row r="213" spans="1:15" ht="27.75" customHeight="1" x14ac:dyDescent="0.2">
      <c r="A213" s="122" t="s">
        <v>2</v>
      </c>
      <c r="B213" s="118">
        <v>2</v>
      </c>
      <c r="C213" s="118">
        <v>5</v>
      </c>
      <c r="D213" s="309">
        <v>4</v>
      </c>
      <c r="E213" s="309">
        <v>15</v>
      </c>
      <c r="F213" s="118"/>
      <c r="G213" s="119"/>
      <c r="H213" s="120"/>
      <c r="I213" s="120"/>
      <c r="J213" s="120"/>
      <c r="K213" s="120"/>
      <c r="L213" s="120"/>
      <c r="M213" s="121"/>
      <c r="N213" s="455"/>
      <c r="O213" s="102"/>
    </row>
    <row r="214" spans="1:15" ht="27.75" customHeight="1" x14ac:dyDescent="0.2">
      <c r="A214" s="116" t="s">
        <v>3</v>
      </c>
      <c r="B214" s="118" t="s">
        <v>34</v>
      </c>
      <c r="C214" s="118" t="s">
        <v>34</v>
      </c>
      <c r="D214" s="309" t="s">
        <v>35</v>
      </c>
      <c r="E214" s="309" t="s">
        <v>35</v>
      </c>
      <c r="F214" s="118"/>
      <c r="G214" s="119"/>
      <c r="H214" s="120"/>
      <c r="I214" s="120"/>
      <c r="J214" s="120"/>
      <c r="K214" s="120"/>
      <c r="L214" s="120"/>
      <c r="M214" s="121"/>
      <c r="N214" s="455"/>
      <c r="O214" s="102"/>
    </row>
    <row r="215" spans="1:15" ht="27.75" customHeight="1" x14ac:dyDescent="0.2">
      <c r="A215" s="116" t="s">
        <v>4</v>
      </c>
      <c r="B215" s="118">
        <v>0</v>
      </c>
      <c r="C215" s="118">
        <v>0</v>
      </c>
      <c r="D215" s="309">
        <v>0</v>
      </c>
      <c r="E215" s="309"/>
      <c r="F215" s="118"/>
      <c r="G215" s="119"/>
      <c r="H215" s="120"/>
      <c r="I215" s="120"/>
      <c r="J215" s="120"/>
      <c r="K215" s="120"/>
      <c r="L215" s="120"/>
      <c r="M215" s="121"/>
      <c r="N215" s="455"/>
      <c r="O215" s="102"/>
    </row>
    <row r="216" spans="1:15" ht="27.75" customHeight="1" x14ac:dyDescent="0.2">
      <c r="A216" s="122" t="s">
        <v>5</v>
      </c>
      <c r="B216" s="118">
        <f>B215</f>
        <v>0</v>
      </c>
      <c r="C216" s="309">
        <f>B216+C215</f>
        <v>0</v>
      </c>
      <c r="D216" s="309">
        <f t="shared" ref="D216:F216" si="45">C216+D215</f>
        <v>0</v>
      </c>
      <c r="E216" s="309">
        <f t="shared" si="45"/>
        <v>0</v>
      </c>
      <c r="F216" s="309">
        <f t="shared" si="45"/>
        <v>0</v>
      </c>
      <c r="G216" s="119"/>
      <c r="H216" s="120"/>
      <c r="I216" s="120"/>
      <c r="J216" s="120"/>
      <c r="K216" s="120"/>
      <c r="L216" s="120"/>
      <c r="M216" s="121"/>
      <c r="N216" s="455"/>
      <c r="O216" s="102"/>
    </row>
    <row r="217" spans="1:15" ht="12.75" x14ac:dyDescent="0.2">
      <c r="A217" s="124" t="s">
        <v>8</v>
      </c>
      <c r="B217" s="301">
        <f>M53</f>
        <v>1673</v>
      </c>
      <c r="C217" s="301">
        <f>M196</f>
        <v>1000</v>
      </c>
      <c r="D217" s="301">
        <f>M170</f>
        <v>1000</v>
      </c>
      <c r="E217" s="301">
        <f>M1</f>
        <v>2294</v>
      </c>
      <c r="F217" s="301">
        <f>M131</f>
        <v>1224</v>
      </c>
      <c r="G217" s="126"/>
      <c r="H217" s="110"/>
      <c r="I217" s="110"/>
      <c r="J217" s="110"/>
      <c r="K217" s="110"/>
      <c r="L217" s="110"/>
      <c r="M217" s="110"/>
      <c r="N217" s="455"/>
      <c r="O217" s="102"/>
    </row>
    <row r="218" spans="1:15" ht="12.75" x14ac:dyDescent="0.2">
      <c r="A218" s="124" t="s">
        <v>9</v>
      </c>
      <c r="B218" s="301">
        <f>M209-B217</f>
        <v>-673</v>
      </c>
      <c r="C218" s="301">
        <f>$M$209-C217</f>
        <v>0</v>
      </c>
      <c r="D218" s="301">
        <f>$M$209-M170</f>
        <v>0</v>
      </c>
      <c r="E218" s="301">
        <f>M209-E217</f>
        <v>-1294</v>
      </c>
      <c r="F218" s="301">
        <f>$M$208-F217</f>
        <v>-1224</v>
      </c>
      <c r="G218" s="126"/>
      <c r="H218" s="110"/>
      <c r="I218" s="110"/>
      <c r="J218" s="110"/>
      <c r="K218" s="110"/>
      <c r="L218" s="110"/>
      <c r="M218" s="110"/>
      <c r="N218" s="455"/>
      <c r="O218" s="102"/>
    </row>
    <row r="219" spans="1:15" ht="23.25" customHeight="1" x14ac:dyDescent="0.2">
      <c r="A219" s="124" t="s">
        <v>6</v>
      </c>
      <c r="B219" s="125"/>
      <c r="C219" s="125"/>
      <c r="D219" s="464" t="e">
        <f>B209+C209+D209+E209+F209-MIN(B209:F209)</f>
        <v>#N/A</v>
      </c>
      <c r="E219" s="465"/>
      <c r="F219" s="127" t="s">
        <v>4</v>
      </c>
      <c r="G219" s="126"/>
      <c r="H219" s="466">
        <f>F216</f>
        <v>0</v>
      </c>
      <c r="I219" s="467"/>
      <c r="J219" s="110" t="s">
        <v>7</v>
      </c>
      <c r="K219" s="110"/>
      <c r="L219" s="457"/>
      <c r="M219" s="468"/>
      <c r="N219" s="455"/>
      <c r="O219" s="102"/>
    </row>
    <row r="220" spans="1:15" ht="26.25" thickBot="1" x14ac:dyDescent="0.25">
      <c r="A220" s="128"/>
      <c r="B220" s="307">
        <v>1</v>
      </c>
      <c r="C220" s="334">
        <f>IF(C215=1,LOOKUP(C218,$Z$2:$Z$32,$AA$1:$AA$32),IF(C215=0.5,LOOKUP(C218,$Z$2:$Z$32,$AB$2:$AB$32),LOOKUP(C218,$Z$2:$Z$32,$AC$2:$AC$32)))</f>
        <v>-15</v>
      </c>
      <c r="D220" s="334">
        <f>IF(D215=1,LOOKUP(D218,$Z$2:$Z$32,$AA$1:$AA$32),IF(D215=0.5,LOOKUP(D218,$Z$2:$Z$32,$AB$2:$AB$32),LOOKUP(D218,$Z$2:$Z$32,$AC$2:$AC$32)))</f>
        <v>-15</v>
      </c>
      <c r="E220" s="334" t="e">
        <f>IF(E215=1,LOOKUP(E218,$Z$2:$Z$32,$AA$1:$AA$32),IF(E215=0.5,LOOKUP(E218,$Z$2:$Z$32,$AB$2:$AB$32),LOOKUP(E218,$Z$2:$Z$32,$AC$2:$AC$32)))</f>
        <v>#N/A</v>
      </c>
      <c r="F220" s="312">
        <v>3</v>
      </c>
      <c r="G220" s="267" t="e">
        <f>SUM(B220:F220)</f>
        <v>#N/A</v>
      </c>
      <c r="H220" s="129"/>
      <c r="I220" s="129"/>
      <c r="J220" s="129"/>
      <c r="K220" s="129"/>
      <c r="L220" s="129"/>
      <c r="M220" s="129"/>
      <c r="N220" s="456"/>
      <c r="O220" s="102"/>
    </row>
    <row r="221" spans="1:15" ht="26.25" thickBot="1" x14ac:dyDescent="0.4">
      <c r="A221" s="7"/>
      <c r="B221" s="49"/>
      <c r="C221" s="49"/>
      <c r="D221" s="329"/>
      <c r="E221" s="322"/>
      <c r="F221" s="49"/>
      <c r="G221" s="54"/>
      <c r="H221" s="5"/>
      <c r="I221" s="5"/>
      <c r="J221" s="5"/>
      <c r="K221" s="5"/>
      <c r="L221" s="5"/>
      <c r="M221" s="6"/>
    </row>
    <row r="222" spans="1:15" s="158" customFormat="1" ht="12.75" customHeight="1" x14ac:dyDescent="0.2">
      <c r="A222" s="113" t="s">
        <v>1</v>
      </c>
      <c r="B222" s="340">
        <f>LOOKUP(B226,$Q$1:$Q$49,$R$1:$R$49)</f>
        <v>1</v>
      </c>
      <c r="C222" s="340">
        <f>LOOKUP(C226,$Q$1:$Q$49,$R$1:$R$49)</f>
        <v>2</v>
      </c>
      <c r="D222" s="340">
        <f>LOOKUP(D226,$Q$1:$Q$49,$R$1:$R$49)</f>
        <v>1</v>
      </c>
      <c r="E222" s="340">
        <f>LOOKUP(E226,$Q$1:$Q$49,$R$1:$R$49)</f>
        <v>1</v>
      </c>
      <c r="F222" s="273" t="e">
        <f>LOOKUP(F226,$Q$1:$Q$49,$R$1:$R$49)</f>
        <v>#N/A</v>
      </c>
      <c r="G222" s="133"/>
      <c r="H222" s="109"/>
      <c r="I222" s="109"/>
      <c r="J222" s="109"/>
      <c r="K222" s="109"/>
      <c r="L222" s="109"/>
      <c r="M222" s="336">
        <v>1000</v>
      </c>
      <c r="N222" s="441"/>
      <c r="O222" s="110"/>
    </row>
    <row r="223" spans="1:15" ht="30" customHeight="1" x14ac:dyDescent="0.4">
      <c r="A223" s="446">
        <v>10</v>
      </c>
      <c r="B223" s="418" t="s">
        <v>79</v>
      </c>
      <c r="C223" s="419"/>
      <c r="D223" s="419"/>
      <c r="E223" s="419"/>
      <c r="F223" s="419"/>
      <c r="G223" s="419"/>
      <c r="H223" s="419"/>
      <c r="I223" s="419"/>
      <c r="J223" s="419"/>
      <c r="K223" s="411" t="s">
        <v>45</v>
      </c>
      <c r="L223" s="425"/>
      <c r="M223" s="425"/>
      <c r="N223" s="442"/>
      <c r="O223" s="102"/>
    </row>
    <row r="224" spans="1:15" ht="30" customHeight="1" x14ac:dyDescent="0.4">
      <c r="A224" s="447"/>
      <c r="B224" s="419"/>
      <c r="C224" s="419"/>
      <c r="D224" s="419"/>
      <c r="E224" s="419"/>
      <c r="F224" s="419"/>
      <c r="G224" s="419"/>
      <c r="H224" s="419"/>
      <c r="I224" s="419"/>
      <c r="J224" s="419"/>
      <c r="K224" s="411" t="s">
        <v>46</v>
      </c>
      <c r="L224" s="411"/>
      <c r="M224" s="411"/>
      <c r="N224" s="442"/>
      <c r="O224" s="102"/>
    </row>
    <row r="225" spans="1:15" s="55" customFormat="1" ht="27.75" customHeight="1" x14ac:dyDescent="0.2">
      <c r="A225" s="13" t="s">
        <v>0</v>
      </c>
      <c r="B225" s="21">
        <v>1</v>
      </c>
      <c r="C225" s="21">
        <v>2</v>
      </c>
      <c r="D225" s="356">
        <v>3</v>
      </c>
      <c r="E225" s="356">
        <v>4</v>
      </c>
      <c r="F225" s="21">
        <v>5</v>
      </c>
      <c r="G225" s="21">
        <v>6</v>
      </c>
      <c r="H225" s="21">
        <v>7</v>
      </c>
      <c r="I225" s="21">
        <v>8</v>
      </c>
      <c r="J225" s="21">
        <v>9</v>
      </c>
      <c r="K225" s="21">
        <v>10</v>
      </c>
      <c r="L225" s="21">
        <v>11</v>
      </c>
      <c r="M225" s="21">
        <v>12</v>
      </c>
      <c r="N225" s="442"/>
      <c r="O225" s="105"/>
    </row>
    <row r="226" spans="1:15" ht="27.75" customHeight="1" x14ac:dyDescent="0.35">
      <c r="A226" s="14" t="s">
        <v>2</v>
      </c>
      <c r="B226" s="22">
        <v>9</v>
      </c>
      <c r="C226" s="22">
        <v>7</v>
      </c>
      <c r="D226" s="327">
        <v>13</v>
      </c>
      <c r="E226" s="327">
        <v>18</v>
      </c>
      <c r="F226" s="22"/>
      <c r="G226" s="20"/>
      <c r="H226" s="1"/>
      <c r="I226" s="1"/>
      <c r="J226" s="1"/>
      <c r="K226" s="1"/>
      <c r="L226" s="1"/>
      <c r="M226" s="1"/>
      <c r="N226" s="442"/>
      <c r="O226" s="102"/>
    </row>
    <row r="227" spans="1:15" ht="27.75" customHeight="1" x14ac:dyDescent="0.35">
      <c r="A227" s="13" t="s">
        <v>3</v>
      </c>
      <c r="B227" s="22" t="s">
        <v>35</v>
      </c>
      <c r="C227" s="22" t="s">
        <v>34</v>
      </c>
      <c r="D227" s="327" t="s">
        <v>34</v>
      </c>
      <c r="E227" s="327" t="s">
        <v>35</v>
      </c>
      <c r="F227" s="22"/>
      <c r="G227" s="20"/>
      <c r="H227" s="1"/>
      <c r="I227" s="1"/>
      <c r="J227" s="1"/>
      <c r="K227" s="1"/>
      <c r="L227" s="1"/>
      <c r="M227" s="1"/>
      <c r="N227" s="442"/>
      <c r="O227" s="102"/>
    </row>
    <row r="228" spans="1:15" ht="27.75" customHeight="1" x14ac:dyDescent="0.35">
      <c r="A228" s="13" t="s">
        <v>4</v>
      </c>
      <c r="B228" s="22">
        <v>0</v>
      </c>
      <c r="C228" s="22">
        <v>0</v>
      </c>
      <c r="D228" s="327">
        <v>1</v>
      </c>
      <c r="E228" s="327"/>
      <c r="F228" s="22"/>
      <c r="G228" s="20"/>
      <c r="H228" s="1"/>
      <c r="I228" s="1"/>
      <c r="J228" s="1"/>
      <c r="K228" s="1"/>
      <c r="L228" s="1"/>
      <c r="M228" s="1"/>
      <c r="N228" s="442"/>
      <c r="O228" s="102"/>
    </row>
    <row r="229" spans="1:15" ht="27.75" x14ac:dyDescent="0.35">
      <c r="A229" s="14" t="s">
        <v>5</v>
      </c>
      <c r="B229" s="22">
        <f>B228</f>
        <v>0</v>
      </c>
      <c r="C229" s="327">
        <f>B229+C228</f>
        <v>0</v>
      </c>
      <c r="D229" s="327">
        <f t="shared" ref="D229" si="46">C229+D228</f>
        <v>1</v>
      </c>
      <c r="E229" s="327">
        <f t="shared" ref="E229" si="47">D229+E228</f>
        <v>1</v>
      </c>
      <c r="F229" s="94">
        <f t="shared" ref="F229" si="48">E229+F228</f>
        <v>1</v>
      </c>
      <c r="G229" s="20"/>
      <c r="H229" s="29"/>
      <c r="I229" s="1"/>
      <c r="J229" s="1"/>
      <c r="K229" s="1"/>
      <c r="L229" s="1"/>
      <c r="M229" s="1"/>
      <c r="N229" s="442"/>
      <c r="O229" s="102"/>
    </row>
    <row r="230" spans="1:15" ht="14.25" x14ac:dyDescent="0.2">
      <c r="A230" s="15" t="s">
        <v>8</v>
      </c>
      <c r="B230" s="322">
        <f>M235</f>
        <v>2075</v>
      </c>
      <c r="C230" s="328">
        <f>M235</f>
        <v>2075</v>
      </c>
      <c r="D230" s="322">
        <f>M131</f>
        <v>1224</v>
      </c>
      <c r="E230" s="322"/>
      <c r="F230" s="322"/>
      <c r="G230" s="54"/>
      <c r="H230" s="5"/>
      <c r="I230" s="5"/>
      <c r="J230" s="5"/>
      <c r="K230" s="5"/>
      <c r="L230" s="5"/>
      <c r="M230" s="6"/>
      <c r="N230" s="442"/>
      <c r="O230" s="102"/>
    </row>
    <row r="231" spans="1:15" ht="12.75" x14ac:dyDescent="0.2">
      <c r="A231" s="15" t="s">
        <v>9</v>
      </c>
      <c r="B231" s="322">
        <f>$M$222-B230</f>
        <v>-1075</v>
      </c>
      <c r="C231" s="322">
        <f>$M$222-C230</f>
        <v>-1075</v>
      </c>
      <c r="D231" s="322">
        <f>$M$222-D230</f>
        <v>-224</v>
      </c>
      <c r="E231" s="322">
        <f>$M$222-E230</f>
        <v>1000</v>
      </c>
      <c r="F231" s="322">
        <f>$M$222-F230</f>
        <v>1000</v>
      </c>
      <c r="G231" s="54"/>
      <c r="H231" s="5"/>
      <c r="I231" s="5"/>
      <c r="J231" s="5"/>
      <c r="K231" s="5"/>
      <c r="L231" s="5"/>
      <c r="M231" s="6"/>
      <c r="N231" s="442"/>
      <c r="O231" s="102"/>
    </row>
    <row r="232" spans="1:15" ht="23.25" customHeight="1" x14ac:dyDescent="0.4">
      <c r="A232" s="15" t="s">
        <v>6</v>
      </c>
      <c r="B232" s="49"/>
      <c r="C232" s="49"/>
      <c r="D232" s="401" t="e">
        <f>B222+C222+D222+E222+F222-MIN(B222:F222)</f>
        <v>#N/A</v>
      </c>
      <c r="E232" s="402"/>
      <c r="F232" s="103" t="s">
        <v>4</v>
      </c>
      <c r="G232" s="54"/>
      <c r="H232" s="428">
        <f>F229</f>
        <v>1</v>
      </c>
      <c r="I232" s="429"/>
      <c r="J232" s="5" t="s">
        <v>7</v>
      </c>
      <c r="K232" s="5"/>
      <c r="L232" s="430"/>
      <c r="M232" s="434"/>
      <c r="N232" s="442"/>
      <c r="O232" s="102"/>
    </row>
    <row r="233" spans="1:15" ht="26.25" thickBot="1" x14ac:dyDescent="0.4">
      <c r="A233" s="16"/>
      <c r="B233" s="324">
        <v>-1</v>
      </c>
      <c r="C233" s="325">
        <v>-1</v>
      </c>
      <c r="D233" s="325">
        <v>24</v>
      </c>
      <c r="E233" s="324">
        <f ca="1">IF(D228=1,LOOKUP(D231,$Z$2:$Z$32,$AA$1:$AA$32),IF(D228=0.5,LOOKUP(D231,$Z$2:$Z$32,$AB$2:$AB$32),LOOKUP(D231,$Z$2:$Z$32,$AC$2:$AC$32)))</f>
        <v>26</v>
      </c>
      <c r="F233" s="338">
        <f t="shared" ref="F233" si="49">IF(F228=1,LOOKUP(F231,$Z$2:$Z$32,$AA$1:$AA$32),IF(F228=0.5,LOOKUP(F231,$Z$2:$Z$32,$AB$2:$AB$32),LOOKUP(F231,$Z$2:$Z$32,$AC$2:$AC$32)))</f>
        <v>-31</v>
      </c>
      <c r="G233" s="97">
        <f ca="1">SUM(B233:F233)</f>
        <v>17</v>
      </c>
      <c r="H233" s="17"/>
      <c r="I233" s="17"/>
      <c r="J233" s="17"/>
      <c r="K233" s="17"/>
      <c r="L233" s="17"/>
      <c r="M233" s="18"/>
      <c r="N233" s="443"/>
      <c r="O233" s="102"/>
    </row>
    <row r="234" spans="1:15" ht="26.25" thickBot="1" x14ac:dyDescent="0.4"/>
    <row r="235" spans="1:15" s="158" customFormat="1" ht="12.75" customHeight="1" x14ac:dyDescent="0.2">
      <c r="A235" s="113" t="s">
        <v>1</v>
      </c>
      <c r="B235" s="339">
        <f>LOOKUP(B239,$Q$1:$Q$49,$R$1:$R$49)</f>
        <v>2</v>
      </c>
      <c r="C235" s="339">
        <f>LOOKUP(C239,$Q$1:$Q$49,$R$1:$R$49)</f>
        <v>1</v>
      </c>
      <c r="D235" s="339">
        <f>LOOKUP(D239,$Q$1:$Q$49,$R$1:$R$49)</f>
        <v>1</v>
      </c>
      <c r="E235" s="340">
        <f>LOOKUP(E239,$Q$1:$Q$49,$R$1:$R$49)</f>
        <v>2</v>
      </c>
      <c r="F235" s="132" t="e">
        <f>LOOKUP(F239,$Q$1:$Q$49,$R$1:$R$49)</f>
        <v>#N/A</v>
      </c>
      <c r="G235" s="133"/>
      <c r="H235" s="109"/>
      <c r="I235" s="109"/>
      <c r="J235" s="109"/>
      <c r="K235" s="109"/>
      <c r="L235" s="168">
        <v>2005</v>
      </c>
      <c r="M235" s="335">
        <v>2075</v>
      </c>
      <c r="N235" s="441"/>
      <c r="O235" s="110"/>
    </row>
    <row r="236" spans="1:15" ht="26.25" x14ac:dyDescent="0.4">
      <c r="A236" s="446">
        <v>7</v>
      </c>
      <c r="B236" s="418" t="s">
        <v>82</v>
      </c>
      <c r="C236" s="419"/>
      <c r="D236" s="419"/>
      <c r="E236" s="419"/>
      <c r="F236" s="419"/>
      <c r="G236" s="419"/>
      <c r="H236" s="419"/>
      <c r="I236" s="419"/>
      <c r="J236" s="419"/>
      <c r="K236" s="422" t="s">
        <v>80</v>
      </c>
      <c r="L236" s="404"/>
      <c r="M236" s="398"/>
      <c r="N236" s="442"/>
      <c r="O236" s="102"/>
    </row>
    <row r="237" spans="1:15" ht="25.5" customHeight="1" x14ac:dyDescent="0.4">
      <c r="A237" s="453"/>
      <c r="B237" s="419"/>
      <c r="C237" s="419"/>
      <c r="D237" s="419"/>
      <c r="E237" s="419"/>
      <c r="F237" s="419"/>
      <c r="G237" s="419"/>
      <c r="H237" s="419"/>
      <c r="I237" s="419"/>
      <c r="J237" s="419"/>
      <c r="K237" s="484" t="s">
        <v>81</v>
      </c>
      <c r="L237" s="423"/>
      <c r="M237" s="424"/>
      <c r="N237" s="442"/>
      <c r="O237" s="102"/>
    </row>
    <row r="238" spans="1:15" s="165" customFormat="1" ht="27.75" customHeight="1" x14ac:dyDescent="0.2">
      <c r="A238" s="164" t="s">
        <v>0</v>
      </c>
      <c r="B238" s="21">
        <v>1</v>
      </c>
      <c r="C238" s="21">
        <v>2</v>
      </c>
      <c r="D238" s="356">
        <v>3</v>
      </c>
      <c r="E238" s="356">
        <v>4</v>
      </c>
      <c r="F238" s="21">
        <v>5</v>
      </c>
      <c r="G238" s="21">
        <v>6</v>
      </c>
      <c r="H238" s="21">
        <v>7</v>
      </c>
      <c r="I238" s="21">
        <v>8</v>
      </c>
      <c r="J238" s="21">
        <v>9</v>
      </c>
      <c r="K238" s="21">
        <v>10</v>
      </c>
      <c r="L238" s="21">
        <v>11</v>
      </c>
      <c r="M238" s="106">
        <v>12</v>
      </c>
      <c r="N238" s="442"/>
      <c r="O238" s="105"/>
    </row>
    <row r="239" spans="1:15" ht="27.75" customHeight="1" x14ac:dyDescent="0.35">
      <c r="A239" s="13" t="s">
        <v>2</v>
      </c>
      <c r="B239" s="22">
        <v>8</v>
      </c>
      <c r="C239" s="22">
        <v>10</v>
      </c>
      <c r="D239" s="327">
        <v>16</v>
      </c>
      <c r="E239" s="327">
        <v>17</v>
      </c>
      <c r="F239" s="22"/>
      <c r="G239" s="20"/>
      <c r="H239" s="1"/>
      <c r="I239" s="1"/>
      <c r="J239" s="1"/>
      <c r="K239" s="1"/>
      <c r="L239" s="1"/>
      <c r="M239" s="3"/>
      <c r="N239" s="442"/>
      <c r="O239" s="102"/>
    </row>
    <row r="240" spans="1:15" ht="27.75" customHeight="1" x14ac:dyDescent="0.35">
      <c r="A240" s="13" t="s">
        <v>3</v>
      </c>
      <c r="B240" s="22" t="s">
        <v>34</v>
      </c>
      <c r="C240" s="22" t="s">
        <v>35</v>
      </c>
      <c r="D240" s="327" t="s">
        <v>35</v>
      </c>
      <c r="E240" s="327" t="s">
        <v>34</v>
      </c>
      <c r="F240" s="22"/>
      <c r="G240" s="20"/>
      <c r="H240" s="1"/>
      <c r="I240" s="1"/>
      <c r="J240" s="1"/>
      <c r="K240" s="1"/>
      <c r="L240" s="1"/>
      <c r="M240" s="3"/>
      <c r="N240" s="442"/>
      <c r="O240" s="102"/>
    </row>
    <row r="241" spans="1:15" ht="27.75" customHeight="1" x14ac:dyDescent="0.35">
      <c r="A241" s="13" t="s">
        <v>4</v>
      </c>
      <c r="B241" s="22">
        <v>0</v>
      </c>
      <c r="C241" s="22">
        <v>1</v>
      </c>
      <c r="D241" s="327">
        <v>1</v>
      </c>
      <c r="E241" s="356"/>
      <c r="F241" s="22"/>
      <c r="G241" s="20"/>
      <c r="H241" s="1"/>
      <c r="I241" s="1"/>
      <c r="J241" s="1"/>
      <c r="K241" s="1"/>
      <c r="L241" s="1"/>
      <c r="M241" s="3"/>
      <c r="N241" s="442"/>
      <c r="O241" s="102"/>
    </row>
    <row r="242" spans="1:15" ht="27.75" x14ac:dyDescent="0.35">
      <c r="A242" s="14" t="s">
        <v>5</v>
      </c>
      <c r="B242" s="22">
        <f>B241</f>
        <v>0</v>
      </c>
      <c r="C242" s="327">
        <f>B242+C241</f>
        <v>1</v>
      </c>
      <c r="D242" s="321">
        <f t="shared" ref="D242" si="50">C242+D241</f>
        <v>2</v>
      </c>
      <c r="E242" s="385">
        <f t="shared" ref="E242" si="51">D242+E241</f>
        <v>2</v>
      </c>
      <c r="F242" s="94">
        <f t="shared" ref="F242" si="52">E242+F241</f>
        <v>2</v>
      </c>
      <c r="G242" s="20"/>
      <c r="H242" s="1"/>
      <c r="I242" s="1"/>
      <c r="J242" s="1"/>
      <c r="K242" s="1"/>
      <c r="L242" s="1"/>
      <c r="M242" s="3"/>
      <c r="N242" s="442"/>
      <c r="O242" s="102"/>
    </row>
    <row r="243" spans="1:15" x14ac:dyDescent="0.35">
      <c r="A243" s="15" t="s">
        <v>8</v>
      </c>
      <c r="B243" s="329"/>
      <c r="C243" s="322">
        <f>M222</f>
        <v>1000</v>
      </c>
      <c r="D243" s="322">
        <f>M79</f>
        <v>1692</v>
      </c>
      <c r="E243" s="322"/>
      <c r="F243" s="329"/>
      <c r="G243" s="54"/>
      <c r="H243" s="5"/>
      <c r="I243" s="5"/>
      <c r="J243" s="5"/>
      <c r="K243" s="5"/>
      <c r="L243" s="5"/>
      <c r="M243" s="5"/>
      <c r="N243" s="442"/>
      <c r="O243" s="102"/>
    </row>
    <row r="244" spans="1:15" x14ac:dyDescent="0.35">
      <c r="A244" s="15" t="s">
        <v>9</v>
      </c>
      <c r="B244" s="329"/>
      <c r="C244" s="322">
        <f>M235-C243</f>
        <v>1075</v>
      </c>
      <c r="D244" s="322">
        <f>$M$235-D243</f>
        <v>383</v>
      </c>
      <c r="E244" s="322">
        <f>$M$235-E243</f>
        <v>2075</v>
      </c>
      <c r="F244" s="329">
        <f>$M$235-F243</f>
        <v>2075</v>
      </c>
      <c r="G244" s="285"/>
      <c r="H244" s="5"/>
      <c r="I244" s="5"/>
      <c r="J244" s="5"/>
      <c r="K244" s="5"/>
      <c r="L244" s="5"/>
      <c r="M244" s="5"/>
      <c r="N244" s="442"/>
      <c r="O244" s="102"/>
    </row>
    <row r="245" spans="1:15" ht="23.25" customHeight="1" x14ac:dyDescent="0.35">
      <c r="A245" s="15" t="s">
        <v>6</v>
      </c>
      <c r="B245" s="49"/>
      <c r="C245" s="49"/>
      <c r="D245" s="401" t="e">
        <f>B235+C235+D235+E235+F235-MIN(B235:F235)</f>
        <v>#N/A</v>
      </c>
      <c r="E245" s="402"/>
      <c r="F245" s="103" t="s">
        <v>4</v>
      </c>
      <c r="G245" s="54"/>
      <c r="H245" s="428">
        <f>F242</f>
        <v>2</v>
      </c>
      <c r="I245" s="429"/>
      <c r="J245" s="5" t="s">
        <v>7</v>
      </c>
      <c r="K245" s="5"/>
      <c r="L245" s="403"/>
      <c r="M245" s="404"/>
      <c r="N245" s="442"/>
      <c r="O245" s="102"/>
    </row>
    <row r="246" spans="1:15" ht="26.25" thickBot="1" x14ac:dyDescent="0.4">
      <c r="A246" s="176"/>
      <c r="B246" s="324"/>
      <c r="C246" s="337">
        <v>1</v>
      </c>
      <c r="D246" s="325">
        <f ca="1">IF(D241=1,LOOKUP(D244,$Z$2:$Z$32,$AA$1:$AA$32),IF(D241=0.5,LOOKUP(D244,$Z$2:$Z$32,$AB$2:$AB$32),LOOKUP(D244,$Z$2:$Z$32,$AC$2:$AC$32)))</f>
        <v>5</v>
      </c>
      <c r="E246" s="325">
        <f>IF(E241=1,LOOKUP(E244,$Z$2:$Z$32,$AA$1:$AA$32),IF(E241=0.5,LOOKUP(E244,$Z$2:$Z$32,$AB$2:$AB$32),LOOKUP(E244,$Z$2:$Z$32,$AC$2:$AC$32)))</f>
        <v>-31</v>
      </c>
      <c r="F246" s="324">
        <f>IF(F241=1,LOOKUP(F244,$Z$2:$Z$32,$AA$1:$AA$32),IF(F241=0.5,LOOKUP(F244,$Z$2:$Z$32,$AB$2:$AB$32),LOOKUP(F244,$Z$2:$Z$32,$AC$2:$AC$32)))</f>
        <v>-31</v>
      </c>
      <c r="G246" s="101">
        <f ca="1">SUM(B246:F246)</f>
        <v>-56</v>
      </c>
      <c r="H246" s="17"/>
      <c r="I246" s="17"/>
      <c r="J246" s="17"/>
      <c r="K246" s="17"/>
      <c r="L246" s="17"/>
      <c r="M246" s="17"/>
      <c r="N246" s="443"/>
      <c r="O246" s="102"/>
    </row>
    <row r="247" spans="1:15" ht="26.25" thickBot="1" x14ac:dyDescent="0.4">
      <c r="A247" s="19"/>
      <c r="B247" s="49"/>
      <c r="C247" s="49"/>
      <c r="D247" s="329"/>
      <c r="E247" s="322"/>
      <c r="F247" s="49"/>
      <c r="G247" s="54"/>
      <c r="H247" s="5"/>
      <c r="I247" s="5"/>
      <c r="J247" s="5"/>
      <c r="K247" s="5"/>
      <c r="L247" s="5"/>
      <c r="M247" s="5"/>
      <c r="N247" s="5"/>
      <c r="O247" s="5"/>
    </row>
    <row r="248" spans="1:15" s="158" customFormat="1" ht="12.75" customHeight="1" x14ac:dyDescent="0.2">
      <c r="A248" s="113" t="s">
        <v>1</v>
      </c>
      <c r="B248" s="376">
        <f>LOOKUP(B252,$Q$1:$Q$49,$R$1:$R$49)</f>
        <v>2</v>
      </c>
      <c r="C248" s="376">
        <f>LOOKUP(C252,$Q$1:$Q$49,$R$1:$R$49)</f>
        <v>1</v>
      </c>
      <c r="D248" s="376">
        <f>LOOKUP(D252,$Q$1:$Q$49,$R$1:$R$49)</f>
        <v>1</v>
      </c>
      <c r="E248" s="320">
        <f>LOOKUP(E252,$Q$1:$Q$49,$R$1:$R$49)</f>
        <v>1</v>
      </c>
      <c r="F248" s="114" t="e">
        <f>LOOKUP(F252,$Q$1:$Q$49,$R$1:$R$49)</f>
        <v>#N/A</v>
      </c>
      <c r="G248" s="115"/>
      <c r="H248" s="107"/>
      <c r="I248" s="107"/>
      <c r="J248" s="107"/>
      <c r="K248" s="107"/>
      <c r="L248" s="107">
        <v>1588</v>
      </c>
      <c r="M248" s="108">
        <v>1644</v>
      </c>
      <c r="N248" s="441"/>
      <c r="O248" s="110"/>
    </row>
    <row r="249" spans="1:15" ht="26.25" x14ac:dyDescent="0.4">
      <c r="A249" s="446">
        <v>12</v>
      </c>
      <c r="B249" s="418" t="s">
        <v>85</v>
      </c>
      <c r="C249" s="418"/>
      <c r="D249" s="418"/>
      <c r="E249" s="418"/>
      <c r="F249" s="418"/>
      <c r="G249" s="418"/>
      <c r="H249" s="418"/>
      <c r="I249" s="418"/>
      <c r="J249" s="418"/>
      <c r="K249" s="411" t="s">
        <v>83</v>
      </c>
      <c r="L249" s="425"/>
      <c r="M249" s="425"/>
      <c r="N249" s="442"/>
      <c r="O249" s="102"/>
    </row>
    <row r="250" spans="1:15" ht="25.5" customHeight="1" x14ac:dyDescent="0.4">
      <c r="A250" s="453"/>
      <c r="B250" s="418"/>
      <c r="C250" s="418"/>
      <c r="D250" s="418"/>
      <c r="E250" s="418"/>
      <c r="F250" s="418"/>
      <c r="G250" s="418"/>
      <c r="H250" s="418"/>
      <c r="I250" s="418"/>
      <c r="J250" s="418"/>
      <c r="K250" s="411" t="s">
        <v>84</v>
      </c>
      <c r="L250" s="425"/>
      <c r="M250" s="425"/>
      <c r="N250" s="442"/>
      <c r="O250" s="102"/>
    </row>
    <row r="251" spans="1:15" s="55" customFormat="1" ht="27.75" customHeight="1" x14ac:dyDescent="0.2">
      <c r="A251" s="13" t="s">
        <v>0</v>
      </c>
      <c r="B251" s="21">
        <v>1</v>
      </c>
      <c r="C251" s="21">
        <v>2</v>
      </c>
      <c r="D251" s="356">
        <v>3</v>
      </c>
      <c r="E251" s="356">
        <v>4</v>
      </c>
      <c r="F251" s="21">
        <v>5</v>
      </c>
      <c r="G251" s="21">
        <v>6</v>
      </c>
      <c r="H251" s="21">
        <v>7</v>
      </c>
      <c r="I251" s="21">
        <v>8</v>
      </c>
      <c r="J251" s="21">
        <v>9</v>
      </c>
      <c r="K251" s="21">
        <v>10</v>
      </c>
      <c r="L251" s="21">
        <v>11</v>
      </c>
      <c r="M251" s="106">
        <v>12</v>
      </c>
      <c r="N251" s="442"/>
      <c r="O251" s="105"/>
    </row>
    <row r="252" spans="1:15" ht="27.75" customHeight="1" x14ac:dyDescent="0.35">
      <c r="A252" s="13" t="s">
        <v>2</v>
      </c>
      <c r="B252" s="22">
        <v>11</v>
      </c>
      <c r="C252" s="22">
        <v>13</v>
      </c>
      <c r="D252" s="327">
        <v>18</v>
      </c>
      <c r="E252" s="327">
        <v>4</v>
      </c>
      <c r="F252" s="22"/>
      <c r="G252" s="20"/>
      <c r="H252" s="1"/>
      <c r="I252" s="1"/>
      <c r="J252" s="1"/>
      <c r="K252" s="1"/>
      <c r="L252" s="1"/>
      <c r="M252" s="3"/>
      <c r="N252" s="442"/>
      <c r="O252" s="102"/>
    </row>
    <row r="253" spans="1:15" ht="27.75" customHeight="1" x14ac:dyDescent="0.35">
      <c r="A253" s="13" t="s">
        <v>3</v>
      </c>
      <c r="B253" s="22" t="s">
        <v>35</v>
      </c>
      <c r="C253" s="22" t="s">
        <v>34</v>
      </c>
      <c r="D253" s="327" t="s">
        <v>34</v>
      </c>
      <c r="E253" s="327" t="s">
        <v>35</v>
      </c>
      <c r="F253" s="22"/>
      <c r="G253" s="20"/>
      <c r="H253" s="1"/>
      <c r="I253" s="1"/>
      <c r="J253" s="1"/>
      <c r="K253" s="1"/>
      <c r="L253" s="1"/>
      <c r="M253" s="3"/>
      <c r="N253" s="442"/>
      <c r="O253" s="102"/>
    </row>
    <row r="254" spans="1:15" ht="27.75" customHeight="1" x14ac:dyDescent="0.35">
      <c r="A254" s="13" t="s">
        <v>4</v>
      </c>
      <c r="B254" s="22">
        <v>0</v>
      </c>
      <c r="C254" s="22">
        <v>1</v>
      </c>
      <c r="D254" s="327">
        <v>1</v>
      </c>
      <c r="E254" s="356"/>
      <c r="F254" s="22"/>
      <c r="G254" s="20"/>
      <c r="H254" s="1"/>
      <c r="I254" s="1"/>
      <c r="J254" s="1"/>
      <c r="K254" s="1"/>
      <c r="L254" s="1"/>
      <c r="M254" s="3"/>
      <c r="N254" s="442"/>
      <c r="O254" s="102"/>
    </row>
    <row r="255" spans="1:15" ht="27.75" x14ac:dyDescent="0.35">
      <c r="A255" s="14" t="s">
        <v>5</v>
      </c>
      <c r="B255" s="255">
        <f>B254</f>
        <v>0</v>
      </c>
      <c r="C255" s="344">
        <f>B255+C254</f>
        <v>1</v>
      </c>
      <c r="D255" s="360">
        <f t="shared" ref="D255" si="53">C255+D254</f>
        <v>2</v>
      </c>
      <c r="E255" s="386">
        <f t="shared" ref="E255" si="54">D255+E254</f>
        <v>2</v>
      </c>
      <c r="F255" s="91">
        <f t="shared" ref="F255" si="55">E255+F254</f>
        <v>2</v>
      </c>
      <c r="G255" s="20"/>
      <c r="H255" s="1"/>
      <c r="I255" s="1"/>
      <c r="J255" s="1"/>
      <c r="K255" s="1"/>
      <c r="L255" s="1"/>
      <c r="M255" s="3"/>
      <c r="N255" s="442"/>
      <c r="O255" s="102"/>
    </row>
    <row r="256" spans="1:15" x14ac:dyDescent="0.35">
      <c r="A256" s="15" t="s">
        <v>8</v>
      </c>
      <c r="B256" s="331">
        <v>2294</v>
      </c>
      <c r="C256" s="322">
        <f>M131</f>
        <v>1224</v>
      </c>
      <c r="D256" s="322">
        <f>M40</f>
        <v>1800</v>
      </c>
      <c r="E256" s="322"/>
      <c r="F256" s="329"/>
      <c r="G256" s="54"/>
      <c r="H256" s="5"/>
      <c r="I256" s="5"/>
      <c r="J256" s="5"/>
      <c r="K256" s="5"/>
      <c r="L256" s="5"/>
      <c r="M256" s="5"/>
      <c r="N256" s="442"/>
      <c r="O256" s="102"/>
    </row>
    <row r="257" spans="1:15" x14ac:dyDescent="0.35">
      <c r="A257" s="15" t="s">
        <v>9</v>
      </c>
      <c r="B257" s="331">
        <f>$M$248-B256</f>
        <v>-650</v>
      </c>
      <c r="C257" s="331">
        <f>$M$248-C256</f>
        <v>420</v>
      </c>
      <c r="D257" s="331">
        <f>$M$248-D256</f>
        <v>-156</v>
      </c>
      <c r="E257" s="322">
        <f>$M$248-E256</f>
        <v>1644</v>
      </c>
      <c r="F257" s="329">
        <f>$M$248-F256</f>
        <v>1644</v>
      </c>
      <c r="G257" s="285"/>
      <c r="H257" s="5"/>
      <c r="I257" s="5"/>
      <c r="J257" s="5"/>
      <c r="K257" s="5"/>
      <c r="L257" s="5"/>
      <c r="M257" s="5"/>
      <c r="N257" s="442"/>
      <c r="O257" s="102"/>
    </row>
    <row r="258" spans="1:15" ht="23.25" customHeight="1" x14ac:dyDescent="0.4">
      <c r="A258" s="15" t="s">
        <v>6</v>
      </c>
      <c r="B258" s="49"/>
      <c r="C258" s="49"/>
      <c r="D258" s="401" t="e">
        <f>B248+C248+D248+E248+F248-MIN(B248:F248)</f>
        <v>#N/A</v>
      </c>
      <c r="E258" s="402"/>
      <c r="F258" s="103" t="s">
        <v>4</v>
      </c>
      <c r="G258" s="54"/>
      <c r="H258" s="480">
        <f>F255</f>
        <v>2</v>
      </c>
      <c r="I258" s="481"/>
      <c r="J258" s="5" t="s">
        <v>7</v>
      </c>
      <c r="K258" s="5"/>
      <c r="L258" s="482"/>
      <c r="M258" s="483"/>
      <c r="N258" s="442"/>
      <c r="O258" s="102"/>
    </row>
    <row r="259" spans="1:15" ht="13.5" thickBot="1" x14ac:dyDescent="0.25">
      <c r="A259" s="16"/>
      <c r="B259" s="325">
        <f>IF(B254=1,LOOKUP(B257,$Z$2:$Z$32,$AA$1:$AA$32),IF(B254=0.5,LOOKUP(B257,$Z$2:$Z$32,$AB$2:$AB$32),LOOKUP(B257,$Z$2:$Z$32,$AC$2:$AC$32)))</f>
        <v>-1</v>
      </c>
      <c r="C259" s="325">
        <f t="shared" ref="C259:F259" ca="1" si="56">IF(C254=1,LOOKUP(C257,$Z$2:$Z$32,$AA$1:$AA$32),IF(C254=0.5,LOOKUP(C257,$Z$2:$Z$32,$AB$2:$AB$32),LOOKUP(C257,$Z$2:$Z$32,$AC$2:$AC$32)))</f>
        <v>4</v>
      </c>
      <c r="D259" s="325">
        <f t="shared" ca="1" si="56"/>
        <v>24</v>
      </c>
      <c r="E259" s="325">
        <f t="shared" si="56"/>
        <v>-31</v>
      </c>
      <c r="F259" s="325">
        <f t="shared" si="56"/>
        <v>-31</v>
      </c>
      <c r="G259" s="97">
        <f ca="1">SUM(B259:F259)</f>
        <v>-35</v>
      </c>
      <c r="H259" s="17"/>
      <c r="I259" s="17"/>
      <c r="J259" s="17"/>
      <c r="K259" s="17"/>
      <c r="L259" s="17"/>
      <c r="M259" s="17"/>
      <c r="N259" s="443"/>
      <c r="O259" s="102"/>
    </row>
    <row r="260" spans="1:15" ht="26.25" thickBot="1" x14ac:dyDescent="0.4">
      <c r="A260" s="7"/>
      <c r="B260" s="49"/>
      <c r="C260" s="49"/>
      <c r="D260" s="329"/>
      <c r="E260" s="322"/>
      <c r="F260" s="49"/>
      <c r="G260" s="54"/>
      <c r="H260" s="5"/>
      <c r="I260" s="5"/>
      <c r="J260" s="5"/>
      <c r="K260" s="5"/>
      <c r="L260" s="5"/>
      <c r="M260" s="5"/>
      <c r="N260" s="5"/>
      <c r="O260" s="5"/>
    </row>
    <row r="261" spans="1:15" s="158" customFormat="1" ht="12.75" customHeight="1" x14ac:dyDescent="0.2">
      <c r="A261" s="113" t="s">
        <v>1</v>
      </c>
      <c r="B261" s="166" t="e">
        <f>LOOKUP(B265,$Q$1:$Q$49,$R$1:$R$49)</f>
        <v>#N/A</v>
      </c>
      <c r="C261" s="166" t="e">
        <f>LOOKUP(C265,$Q$1:$Q$49,$R$1:$R$49)</f>
        <v>#N/A</v>
      </c>
      <c r="D261" s="361" t="e">
        <f>LOOKUP(D265,$Q$1:$Q$49,$R$1:$R$49)</f>
        <v>#N/A</v>
      </c>
      <c r="E261" s="387" t="e">
        <f>LOOKUP(E265,$Q$1:$Q$49,$R$1:$R$49)</f>
        <v>#N/A</v>
      </c>
      <c r="F261" s="166" t="e">
        <f>LOOKUP(F265,$Q$1:$Q$49,$R$1:$R$49)</f>
        <v>#N/A</v>
      </c>
      <c r="G261" s="133"/>
      <c r="H261" s="109"/>
      <c r="I261" s="109"/>
      <c r="J261" s="109"/>
      <c r="K261" s="109"/>
      <c r="L261" s="109"/>
      <c r="M261" s="109"/>
      <c r="N261" s="441"/>
      <c r="O261" s="110"/>
    </row>
    <row r="262" spans="1:15" ht="26.25" x14ac:dyDescent="0.4">
      <c r="A262" s="446"/>
      <c r="B262" s="418"/>
      <c r="C262" s="419"/>
      <c r="D262" s="419"/>
      <c r="E262" s="419"/>
      <c r="F262" s="419"/>
      <c r="G262" s="419"/>
      <c r="H262" s="419"/>
      <c r="I262" s="419"/>
      <c r="J262" s="419"/>
      <c r="K262" s="411" t="s">
        <v>22</v>
      </c>
      <c r="L262" s="477"/>
      <c r="M262" s="477"/>
      <c r="N262" s="442"/>
      <c r="O262" s="102"/>
    </row>
    <row r="263" spans="1:15" ht="25.5" customHeight="1" x14ac:dyDescent="0.4">
      <c r="A263" s="447"/>
      <c r="B263" s="419"/>
      <c r="C263" s="419"/>
      <c r="D263" s="419"/>
      <c r="E263" s="419"/>
      <c r="F263" s="419"/>
      <c r="G263" s="419"/>
      <c r="H263" s="419"/>
      <c r="I263" s="419"/>
      <c r="J263" s="419"/>
      <c r="K263" s="411" t="s">
        <v>21</v>
      </c>
      <c r="L263" s="425"/>
      <c r="M263" s="425"/>
      <c r="N263" s="442"/>
      <c r="O263" s="102"/>
    </row>
    <row r="264" spans="1:15" s="55" customFormat="1" ht="27.75" customHeight="1" x14ac:dyDescent="0.2">
      <c r="A264" s="13" t="s">
        <v>0</v>
      </c>
      <c r="B264" s="21">
        <v>1</v>
      </c>
      <c r="C264" s="21">
        <v>2</v>
      </c>
      <c r="D264" s="356">
        <v>3</v>
      </c>
      <c r="E264" s="356">
        <v>4</v>
      </c>
      <c r="F264" s="21">
        <v>5</v>
      </c>
      <c r="G264" s="21">
        <v>6</v>
      </c>
      <c r="H264" s="21">
        <v>7</v>
      </c>
      <c r="I264" s="21">
        <v>8</v>
      </c>
      <c r="J264" s="21">
        <v>9</v>
      </c>
      <c r="K264" s="21">
        <v>10</v>
      </c>
      <c r="L264" s="21">
        <v>11</v>
      </c>
      <c r="M264" s="21">
        <v>12</v>
      </c>
      <c r="N264" s="442"/>
      <c r="O264" s="105"/>
    </row>
    <row r="265" spans="1:15" ht="27.75" customHeight="1" x14ac:dyDescent="0.35">
      <c r="A265" s="14" t="s">
        <v>2</v>
      </c>
      <c r="B265" s="22"/>
      <c r="C265" s="22"/>
      <c r="D265" s="327"/>
      <c r="E265" s="356"/>
      <c r="F265" s="22"/>
      <c r="G265" s="20"/>
      <c r="H265" s="1"/>
      <c r="I265" s="1"/>
      <c r="J265" s="1"/>
      <c r="K265" s="1"/>
      <c r="L265" s="1"/>
      <c r="M265" s="1"/>
      <c r="N265" s="442"/>
      <c r="O265" s="102"/>
    </row>
    <row r="266" spans="1:15" ht="27.75" customHeight="1" x14ac:dyDescent="0.35">
      <c r="A266" s="13" t="s">
        <v>3</v>
      </c>
      <c r="B266" s="22"/>
      <c r="C266" s="22"/>
      <c r="D266" s="327"/>
      <c r="E266" s="356"/>
      <c r="F266" s="22"/>
      <c r="G266" s="20"/>
      <c r="H266" s="1"/>
      <c r="I266" s="1"/>
      <c r="J266" s="1"/>
      <c r="K266" s="1"/>
      <c r="L266" s="1"/>
      <c r="M266" s="1"/>
      <c r="N266" s="442"/>
      <c r="O266" s="102"/>
    </row>
    <row r="267" spans="1:15" ht="27.75" customHeight="1" x14ac:dyDescent="0.35">
      <c r="A267" s="13" t="s">
        <v>4</v>
      </c>
      <c r="B267" s="22"/>
      <c r="C267" s="22"/>
      <c r="D267" s="327"/>
      <c r="E267" s="356"/>
      <c r="F267" s="22"/>
      <c r="G267" s="20"/>
      <c r="H267" s="1"/>
      <c r="I267" s="1"/>
      <c r="J267" s="1"/>
      <c r="K267" s="1"/>
      <c r="L267" s="1"/>
      <c r="M267" s="1"/>
      <c r="N267" s="442"/>
      <c r="O267" s="102"/>
    </row>
    <row r="268" spans="1:15" ht="27.75" x14ac:dyDescent="0.35">
      <c r="A268" s="14" t="s">
        <v>5</v>
      </c>
      <c r="B268" s="94">
        <f>B267</f>
        <v>0</v>
      </c>
      <c r="C268" s="94">
        <f>B268+C267</f>
        <v>0</v>
      </c>
      <c r="D268" s="327">
        <f t="shared" ref="D268" si="57">C268+D267</f>
        <v>0</v>
      </c>
      <c r="E268" s="356">
        <f t="shared" ref="E268" si="58">D268+E267</f>
        <v>0</v>
      </c>
      <c r="F268" s="94">
        <f t="shared" ref="F268" si="59">E268+F267</f>
        <v>0</v>
      </c>
      <c r="G268" s="20"/>
      <c r="H268" s="1"/>
      <c r="I268" s="1"/>
      <c r="J268" s="1"/>
      <c r="K268" s="1"/>
      <c r="L268" s="1"/>
      <c r="M268" s="1"/>
      <c r="N268" s="442"/>
      <c r="O268" s="102"/>
    </row>
    <row r="269" spans="1:15" x14ac:dyDescent="0.35">
      <c r="A269" s="15" t="s">
        <v>8</v>
      </c>
      <c r="B269" s="49"/>
      <c r="C269" s="49"/>
      <c r="D269" s="329"/>
      <c r="E269" s="322"/>
      <c r="F269" s="49"/>
      <c r="G269" s="54"/>
      <c r="H269" s="5"/>
      <c r="I269" s="5"/>
      <c r="J269" s="5"/>
      <c r="K269" s="5"/>
      <c r="L269" s="5"/>
      <c r="M269" s="6"/>
      <c r="N269" s="442"/>
      <c r="O269" s="102"/>
    </row>
    <row r="270" spans="1:15" x14ac:dyDescent="0.35">
      <c r="A270" s="15" t="s">
        <v>9</v>
      </c>
      <c r="B270" s="95">
        <f>$M$261-B269</f>
        <v>0</v>
      </c>
      <c r="C270" s="95">
        <f>$M$261-C269</f>
        <v>0</v>
      </c>
      <c r="D270" s="362">
        <f>$M$261-D269</f>
        <v>0</v>
      </c>
      <c r="E270" s="388">
        <f>$M$261-E269</f>
        <v>0</v>
      </c>
      <c r="F270" s="95">
        <f>$M$261-F269</f>
        <v>0</v>
      </c>
      <c r="G270" s="285"/>
      <c r="H270" s="5"/>
      <c r="I270" s="5"/>
      <c r="J270" s="5"/>
      <c r="K270" s="5"/>
      <c r="L270" s="5"/>
      <c r="M270" s="6"/>
      <c r="N270" s="442"/>
      <c r="O270" s="102"/>
    </row>
    <row r="271" spans="1:15" ht="23.25" customHeight="1" x14ac:dyDescent="0.35">
      <c r="A271" s="15" t="s">
        <v>6</v>
      </c>
      <c r="B271" s="49"/>
      <c r="C271" s="49"/>
      <c r="D271" s="401" t="e">
        <f>B261+C261+D261+E261+F261-MIN(B261:F261)</f>
        <v>#N/A</v>
      </c>
      <c r="E271" s="402"/>
      <c r="F271" s="103" t="s">
        <v>4</v>
      </c>
      <c r="G271" s="54"/>
      <c r="H271" s="475">
        <f>F268</f>
        <v>0</v>
      </c>
      <c r="I271" s="476"/>
      <c r="J271" s="5" t="s">
        <v>7</v>
      </c>
      <c r="K271" s="5"/>
      <c r="L271" s="397"/>
      <c r="M271" s="398"/>
      <c r="N271" s="442"/>
      <c r="O271" s="102"/>
    </row>
    <row r="272" spans="1:15" ht="26.25" thickBot="1" x14ac:dyDescent="0.4">
      <c r="A272" s="16"/>
      <c r="B272" s="96">
        <v>0</v>
      </c>
      <c r="C272" s="96">
        <v>2</v>
      </c>
      <c r="D272" s="324">
        <v>-4</v>
      </c>
      <c r="E272" s="325">
        <v>4</v>
      </c>
      <c r="F272" s="96">
        <f>IF(F267=1,LOOKUP(F270,$Z$2:$Z$32,$AA$1:$AA$32),IF(F267=0.5,LOOKUP(F270,$Z$2:$Z$32,$AB$2:$AB$32),LOOKUP(F270,$Z$2:$Z$32,$AC$2:$AC$32)))</f>
        <v>-15</v>
      </c>
      <c r="G272" s="97">
        <f>SUM(B272:F272)</f>
        <v>-13</v>
      </c>
      <c r="H272" s="17"/>
      <c r="I272" s="17"/>
      <c r="J272" s="17"/>
      <c r="K272" s="17"/>
      <c r="L272" s="17"/>
      <c r="M272" s="18"/>
      <c r="N272" s="443"/>
      <c r="O272" s="102"/>
    </row>
    <row r="273" spans="1:15" ht="26.25" thickBot="1" x14ac:dyDescent="0.4">
      <c r="A273" s="19"/>
      <c r="B273" s="49"/>
      <c r="C273" s="49"/>
      <c r="D273" s="329"/>
      <c r="E273" s="322"/>
      <c r="F273" s="49"/>
      <c r="G273" s="54"/>
      <c r="H273" s="5"/>
      <c r="I273" s="5"/>
      <c r="J273" s="5"/>
      <c r="K273" s="5"/>
      <c r="L273" s="5"/>
      <c r="M273" s="6"/>
      <c r="N273" s="5"/>
      <c r="O273" s="5"/>
    </row>
    <row r="274" spans="1:15" s="158" customFormat="1" ht="12.75" customHeight="1" x14ac:dyDescent="0.2">
      <c r="A274" s="113" t="s">
        <v>1</v>
      </c>
      <c r="B274" s="132" t="e">
        <f>LOOKUP(B278,$Q$1:$Q$49,$R$1:$R$49)</f>
        <v>#N/A</v>
      </c>
      <c r="C274" s="132" t="e">
        <f>LOOKUP(C278,$Q$1:$Q$49,$R$1:$R$49)</f>
        <v>#N/A</v>
      </c>
      <c r="D274" s="339" t="e">
        <f>LOOKUP(D278,$Q$1:$Q$49,$R$1:$R$49)</f>
        <v>#N/A</v>
      </c>
      <c r="E274" s="340" t="e">
        <f>LOOKUP(E278,$Q$1:$Q$49,$R$1:$R$49)</f>
        <v>#N/A</v>
      </c>
      <c r="F274" s="132" t="e">
        <f>LOOKUP(F278,$Q$1:$Q$49,$R$1:$R$49)</f>
        <v>#N/A</v>
      </c>
      <c r="G274" s="133"/>
      <c r="H274" s="109"/>
      <c r="I274" s="109"/>
      <c r="J274" s="109"/>
      <c r="K274" s="109"/>
      <c r="L274" s="109"/>
      <c r="M274" s="104"/>
      <c r="N274" s="436"/>
      <c r="O274" s="110"/>
    </row>
    <row r="275" spans="1:15" ht="26.25" x14ac:dyDescent="0.4">
      <c r="A275" s="446"/>
      <c r="B275" s="418"/>
      <c r="C275" s="419"/>
      <c r="D275" s="419"/>
      <c r="E275" s="419"/>
      <c r="F275" s="419"/>
      <c r="G275" s="419"/>
      <c r="H275" s="419"/>
      <c r="I275" s="419"/>
      <c r="J275" s="419"/>
      <c r="K275" s="411" t="s">
        <v>22</v>
      </c>
      <c r="L275" s="425"/>
      <c r="M275" s="425"/>
      <c r="N275" s="449"/>
      <c r="O275" s="102"/>
    </row>
    <row r="276" spans="1:15" ht="25.5" customHeight="1" x14ac:dyDescent="0.4">
      <c r="A276" s="447"/>
      <c r="B276" s="419"/>
      <c r="C276" s="419"/>
      <c r="D276" s="419"/>
      <c r="E276" s="419"/>
      <c r="F276" s="419"/>
      <c r="G276" s="419"/>
      <c r="H276" s="419"/>
      <c r="I276" s="419"/>
      <c r="J276" s="419"/>
      <c r="K276" s="411" t="s">
        <v>21</v>
      </c>
      <c r="L276" s="425"/>
      <c r="M276" s="425"/>
      <c r="N276" s="449"/>
      <c r="O276" s="102"/>
    </row>
    <row r="277" spans="1:15" s="55" customFormat="1" ht="23.25" customHeight="1" x14ac:dyDescent="0.2">
      <c r="A277" s="13" t="s">
        <v>0</v>
      </c>
      <c r="B277" s="21">
        <v>1</v>
      </c>
      <c r="C277" s="21">
        <v>2</v>
      </c>
      <c r="D277" s="356">
        <v>3</v>
      </c>
      <c r="E277" s="356">
        <v>4</v>
      </c>
      <c r="F277" s="21">
        <v>5</v>
      </c>
      <c r="G277" s="21">
        <v>6</v>
      </c>
      <c r="H277" s="21">
        <v>7</v>
      </c>
      <c r="I277" s="21">
        <v>8</v>
      </c>
      <c r="J277" s="21">
        <v>9</v>
      </c>
      <c r="K277" s="21">
        <v>10</v>
      </c>
      <c r="L277" s="21">
        <v>11</v>
      </c>
      <c r="M277" s="106">
        <v>12</v>
      </c>
      <c r="N277" s="437"/>
      <c r="O277" s="105"/>
    </row>
    <row r="278" spans="1:15" ht="23.25" customHeight="1" x14ac:dyDescent="0.35">
      <c r="A278" s="13" t="s">
        <v>2</v>
      </c>
      <c r="B278" s="22"/>
      <c r="C278" s="22"/>
      <c r="D278" s="327"/>
      <c r="E278" s="356"/>
      <c r="F278" s="22"/>
      <c r="G278" s="20"/>
      <c r="H278" s="1"/>
      <c r="I278" s="1"/>
      <c r="J278" s="1"/>
      <c r="K278" s="1"/>
      <c r="L278" s="1"/>
      <c r="M278" s="3"/>
      <c r="N278" s="437"/>
      <c r="O278" s="102"/>
    </row>
    <row r="279" spans="1:15" ht="23.25" customHeight="1" x14ac:dyDescent="0.35">
      <c r="A279" s="13" t="s">
        <v>3</v>
      </c>
      <c r="B279" s="22"/>
      <c r="C279" s="22"/>
      <c r="D279" s="327"/>
      <c r="E279" s="356"/>
      <c r="F279" s="22"/>
      <c r="G279" s="20"/>
      <c r="H279" s="1"/>
      <c r="I279" s="1"/>
      <c r="J279" s="1"/>
      <c r="K279" s="1"/>
      <c r="L279" s="1"/>
      <c r="M279" s="3"/>
      <c r="N279" s="437"/>
      <c r="O279" s="102"/>
    </row>
    <row r="280" spans="1:15" ht="23.25" customHeight="1" x14ac:dyDescent="0.35">
      <c r="A280" s="13" t="s">
        <v>4</v>
      </c>
      <c r="B280" s="22"/>
      <c r="C280" s="22"/>
      <c r="D280" s="327"/>
      <c r="E280" s="356"/>
      <c r="F280" s="22"/>
      <c r="G280" s="20"/>
      <c r="H280" s="1"/>
      <c r="I280" s="1"/>
      <c r="J280" s="1"/>
      <c r="K280" s="1"/>
      <c r="L280" s="1"/>
      <c r="M280" s="3"/>
      <c r="N280" s="437"/>
      <c r="O280" s="102"/>
    </row>
    <row r="281" spans="1:15" ht="27.75" x14ac:dyDescent="0.35">
      <c r="A281" s="14" t="s">
        <v>5</v>
      </c>
      <c r="B281" s="91">
        <f>B280</f>
        <v>0</v>
      </c>
      <c r="C281" s="91">
        <f>B281+C280</f>
        <v>0</v>
      </c>
      <c r="D281" s="344">
        <f t="shared" ref="D281" si="60">C281+D280</f>
        <v>0</v>
      </c>
      <c r="E281" s="389">
        <f t="shared" ref="E281" si="61">D281+E280</f>
        <v>0</v>
      </c>
      <c r="F281" s="91">
        <f t="shared" ref="F281" si="62">E281+F280</f>
        <v>0</v>
      </c>
      <c r="G281" s="20"/>
      <c r="H281" s="1"/>
      <c r="I281" s="1"/>
      <c r="J281" s="1"/>
      <c r="K281" s="1"/>
      <c r="L281" s="1"/>
      <c r="M281" s="3"/>
      <c r="N281" s="437"/>
      <c r="O281" s="102"/>
    </row>
    <row r="282" spans="1:15" x14ac:dyDescent="0.35">
      <c r="A282" s="15" t="s">
        <v>8</v>
      </c>
      <c r="B282" s="49"/>
      <c r="C282" s="49"/>
      <c r="D282" s="329"/>
      <c r="E282" s="322"/>
      <c r="F282" s="49"/>
      <c r="G282" s="54"/>
      <c r="H282" s="5"/>
      <c r="I282" s="5"/>
      <c r="J282" s="5"/>
      <c r="K282" s="5"/>
      <c r="L282" s="5"/>
      <c r="M282" s="5"/>
      <c r="N282" s="437"/>
      <c r="O282" s="102"/>
    </row>
    <row r="283" spans="1:15" x14ac:dyDescent="0.35">
      <c r="A283" s="15" t="s">
        <v>9</v>
      </c>
      <c r="B283" s="95">
        <f>$M$274-B282</f>
        <v>0</v>
      </c>
      <c r="C283" s="95">
        <f>$M$274-C282</f>
        <v>0</v>
      </c>
      <c r="D283" s="362">
        <f>$M$274-D282</f>
        <v>0</v>
      </c>
      <c r="E283" s="388">
        <f>$M$274-E282</f>
        <v>0</v>
      </c>
      <c r="F283" s="95">
        <f>$M$274-F282</f>
        <v>0</v>
      </c>
      <c r="G283" s="54"/>
      <c r="H283" s="5"/>
      <c r="I283" s="5"/>
      <c r="J283" s="5"/>
      <c r="K283" s="5"/>
      <c r="L283" s="5"/>
      <c r="M283" s="5"/>
      <c r="N283" s="437"/>
      <c r="O283" s="102"/>
    </row>
    <row r="284" spans="1:15" ht="23.25" customHeight="1" x14ac:dyDescent="0.35">
      <c r="A284" s="15" t="s">
        <v>6</v>
      </c>
      <c r="B284" s="49"/>
      <c r="C284" s="49"/>
      <c r="D284" s="475" t="e">
        <f>B274+C274+D274+E274+F274-MIN(B274:F274)</f>
        <v>#N/A</v>
      </c>
      <c r="E284" s="476"/>
      <c r="F284" s="103" t="s">
        <v>4</v>
      </c>
      <c r="G284" s="54"/>
      <c r="H284" s="401">
        <f>F281</f>
        <v>0</v>
      </c>
      <c r="I284" s="402"/>
      <c r="J284" s="5" t="s">
        <v>7</v>
      </c>
      <c r="K284" s="5"/>
      <c r="L284" s="397"/>
      <c r="M284" s="435"/>
      <c r="N284" s="437"/>
      <c r="O284" s="102"/>
    </row>
    <row r="285" spans="1:15" ht="26.25" thickBot="1" x14ac:dyDescent="0.4">
      <c r="A285" s="176"/>
      <c r="B285" s="92">
        <v>1</v>
      </c>
      <c r="C285" s="92">
        <v>3</v>
      </c>
      <c r="D285" s="363">
        <f>IF(D280=1,LOOKUP(D283,$Z$2:$Z$32,$AA$1:$AA$32),IF(D280=0.5,LOOKUP(D283,$Z$2:$Z$32,$AB$2:$AB$32),LOOKUP(D283,$Z$2:$Z$32,$AC$2:$AC$32)))</f>
        <v>-15</v>
      </c>
      <c r="E285" s="390">
        <f>IF(E280=1,LOOKUP(E283,$Z$2:$Z$32,$AA$1:$AA$32),IF(E280=0.5,LOOKUP(E283,$Z$2:$Z$32,$AB$2:$AB$32),LOOKUP(E283,$Z$2:$Z$32,$AC$2:$AC$32)))</f>
        <v>-15</v>
      </c>
      <c r="F285" s="92">
        <f>IF(F280=1,LOOKUP(F283,$Z$2:$Z$32,$AA$1:$AA$32),IF(F280=0.5,LOOKUP(F283,$Z$2:$Z$32,$AB$2:$AB$32),LOOKUP(F283,$Z$2:$Z$32,$AC$2:$AC$32)))</f>
        <v>-15</v>
      </c>
      <c r="G285" s="93">
        <f>SUM(B285:F285)</f>
        <v>-41</v>
      </c>
      <c r="H285" s="17"/>
      <c r="I285" s="17"/>
      <c r="J285" s="17"/>
      <c r="K285" s="17"/>
      <c r="L285" s="17"/>
      <c r="M285" s="17"/>
      <c r="N285" s="438"/>
      <c r="O285" s="102"/>
    </row>
    <row r="286" spans="1:15" ht="25.5" customHeight="1" thickBot="1" x14ac:dyDescent="0.4">
      <c r="A286" s="19"/>
      <c r="B286" s="49"/>
      <c r="C286" s="49"/>
      <c r="D286" s="329"/>
      <c r="E286" s="322"/>
      <c r="F286" s="49"/>
      <c r="G286" s="54"/>
      <c r="H286" s="5"/>
      <c r="I286" s="5"/>
      <c r="J286" s="5"/>
      <c r="K286" s="5"/>
      <c r="L286" s="5"/>
      <c r="M286" s="5"/>
      <c r="N286" s="5"/>
      <c r="O286" s="5"/>
    </row>
    <row r="287" spans="1:15" s="158" customFormat="1" ht="12.75" customHeight="1" x14ac:dyDescent="0.2">
      <c r="A287" s="113" t="s">
        <v>1</v>
      </c>
      <c r="B287" s="166" t="e">
        <f>LOOKUP(B291,$Q$1:$Q$49,$R$1:$R$49)</f>
        <v>#N/A</v>
      </c>
      <c r="C287" s="166" t="e">
        <f>LOOKUP(C291,$Q$1:$Q$49,$R$1:$R$49)</f>
        <v>#N/A</v>
      </c>
      <c r="D287" s="361" t="e">
        <f>LOOKUP(D291,$Q$1:$Q$49,$R$1:$R$49)</f>
        <v>#N/A</v>
      </c>
      <c r="E287" s="387" t="e">
        <f>LOOKUP(E291,$Q$1:$Q$49,$R$1:$R$49)</f>
        <v>#N/A</v>
      </c>
      <c r="F287" s="166" t="e">
        <f>LOOKUP(F291,$Q$1:$Q$49,$R$1:$R$49)</f>
        <v>#N/A</v>
      </c>
      <c r="G287" s="133"/>
      <c r="H287" s="109"/>
      <c r="I287" s="109"/>
      <c r="J287" s="109"/>
      <c r="K287" s="109"/>
      <c r="L287" s="109"/>
      <c r="M287" s="104"/>
      <c r="N287" s="441"/>
      <c r="O287" s="110"/>
    </row>
    <row r="288" spans="1:15" ht="26.25" x14ac:dyDescent="0.4">
      <c r="A288" s="446" t="s">
        <v>33</v>
      </c>
      <c r="B288" s="418"/>
      <c r="C288" s="419"/>
      <c r="D288" s="419"/>
      <c r="E288" s="419"/>
      <c r="F288" s="419"/>
      <c r="G288" s="419"/>
      <c r="H288" s="419"/>
      <c r="I288" s="419"/>
      <c r="J288" s="419"/>
      <c r="K288" s="411" t="s">
        <v>22</v>
      </c>
      <c r="L288" s="425"/>
      <c r="M288" s="425"/>
      <c r="N288" s="442"/>
      <c r="O288" s="102"/>
    </row>
    <row r="289" spans="1:15" ht="25.5" customHeight="1" x14ac:dyDescent="0.4">
      <c r="A289" s="447"/>
      <c r="B289" s="419"/>
      <c r="C289" s="419"/>
      <c r="D289" s="419"/>
      <c r="E289" s="419"/>
      <c r="F289" s="419"/>
      <c r="G289" s="419"/>
      <c r="H289" s="419"/>
      <c r="I289" s="419"/>
      <c r="J289" s="419"/>
      <c r="K289" s="411" t="s">
        <v>21</v>
      </c>
      <c r="L289" s="425"/>
      <c r="M289" s="425"/>
      <c r="N289" s="442"/>
      <c r="O289" s="102"/>
    </row>
    <row r="290" spans="1:15" s="55" customFormat="1" ht="23.25" customHeight="1" x14ac:dyDescent="0.2">
      <c r="A290" s="13" t="s">
        <v>0</v>
      </c>
      <c r="B290" s="21">
        <v>1</v>
      </c>
      <c r="C290" s="21">
        <v>2</v>
      </c>
      <c r="D290" s="356">
        <v>3</v>
      </c>
      <c r="E290" s="356">
        <v>4</v>
      </c>
      <c r="F290" s="21">
        <v>5</v>
      </c>
      <c r="G290" s="21">
        <v>6</v>
      </c>
      <c r="H290" s="21">
        <v>7</v>
      </c>
      <c r="I290" s="21">
        <v>8</v>
      </c>
      <c r="J290" s="21">
        <v>9</v>
      </c>
      <c r="K290" s="21">
        <v>10</v>
      </c>
      <c r="L290" s="21">
        <v>11</v>
      </c>
      <c r="M290" s="106">
        <v>12</v>
      </c>
      <c r="N290" s="442"/>
      <c r="O290" s="105"/>
    </row>
    <row r="291" spans="1:15" ht="23.25" customHeight="1" x14ac:dyDescent="0.35">
      <c r="A291" s="14" t="s">
        <v>2</v>
      </c>
      <c r="B291" s="22"/>
      <c r="C291" s="22"/>
      <c r="D291" s="327"/>
      <c r="E291" s="356"/>
      <c r="F291" s="22"/>
      <c r="G291" s="20"/>
      <c r="H291" s="1"/>
      <c r="I291" s="1"/>
      <c r="J291" s="1"/>
      <c r="K291" s="1"/>
      <c r="L291" s="1"/>
      <c r="M291" s="3"/>
      <c r="N291" s="442"/>
      <c r="O291" s="102"/>
    </row>
    <row r="292" spans="1:15" ht="23.25" customHeight="1" x14ac:dyDescent="0.35">
      <c r="A292" s="13" t="s">
        <v>3</v>
      </c>
      <c r="B292" s="22"/>
      <c r="C292" s="22"/>
      <c r="D292" s="327"/>
      <c r="E292" s="356"/>
      <c r="F292" s="22"/>
      <c r="G292" s="20"/>
      <c r="H292" s="1"/>
      <c r="I292" s="1"/>
      <c r="J292" s="1"/>
      <c r="K292" s="1"/>
      <c r="L292" s="1"/>
      <c r="M292" s="3"/>
      <c r="N292" s="442"/>
      <c r="O292" s="102"/>
    </row>
    <row r="293" spans="1:15" ht="23.25" customHeight="1" x14ac:dyDescent="0.35">
      <c r="A293" s="13" t="s">
        <v>4</v>
      </c>
      <c r="B293" s="22"/>
      <c r="C293" s="22"/>
      <c r="D293" s="327"/>
      <c r="E293" s="356"/>
      <c r="F293" s="22"/>
      <c r="G293" s="20"/>
      <c r="H293" s="1"/>
      <c r="I293" s="1"/>
      <c r="J293" s="1"/>
      <c r="K293" s="1"/>
      <c r="L293" s="1"/>
      <c r="M293" s="3"/>
      <c r="N293" s="442"/>
      <c r="O293" s="102"/>
    </row>
    <row r="294" spans="1:15" ht="27.75" x14ac:dyDescent="0.35">
      <c r="A294" s="14" t="s">
        <v>5</v>
      </c>
      <c r="B294" s="94">
        <f>B293</f>
        <v>0</v>
      </c>
      <c r="C294" s="94">
        <f>B294+C293</f>
        <v>0</v>
      </c>
      <c r="D294" s="327">
        <f t="shared" ref="D294" si="63">C294+D293</f>
        <v>0</v>
      </c>
      <c r="E294" s="356">
        <f t="shared" ref="E294" si="64">D294+E293</f>
        <v>0</v>
      </c>
      <c r="F294" s="94">
        <f t="shared" ref="F294" si="65">E294+F293</f>
        <v>0</v>
      </c>
      <c r="G294" s="20"/>
      <c r="H294" s="1"/>
      <c r="I294" s="1"/>
      <c r="J294" s="1"/>
      <c r="K294" s="1"/>
      <c r="L294" s="1"/>
      <c r="M294" s="3"/>
      <c r="N294" s="442"/>
      <c r="O294" s="102"/>
    </row>
    <row r="295" spans="1:15" x14ac:dyDescent="0.35">
      <c r="A295" s="15" t="s">
        <v>8</v>
      </c>
      <c r="B295" s="49"/>
      <c r="C295" s="49"/>
      <c r="D295" s="329"/>
      <c r="E295" s="322"/>
      <c r="F295" s="49"/>
      <c r="G295" s="54"/>
      <c r="H295" s="5"/>
      <c r="I295" s="5"/>
      <c r="J295" s="5"/>
      <c r="K295" s="5"/>
      <c r="L295" s="5"/>
      <c r="M295" s="5"/>
      <c r="N295" s="442"/>
      <c r="O295" s="102"/>
    </row>
    <row r="296" spans="1:15" x14ac:dyDescent="0.35">
      <c r="A296" s="15" t="s">
        <v>9</v>
      </c>
      <c r="B296" s="100">
        <f>$M$287-B295</f>
        <v>0</v>
      </c>
      <c r="C296" s="100">
        <f>$M$287-C295</f>
        <v>0</v>
      </c>
      <c r="D296" s="329">
        <f>$M$287-D295</f>
        <v>0</v>
      </c>
      <c r="E296" s="322">
        <f>$M$287-E295</f>
        <v>0</v>
      </c>
      <c r="F296" s="49">
        <f>$M$287-F295</f>
        <v>0</v>
      </c>
      <c r="G296" s="54"/>
      <c r="H296" s="5"/>
      <c r="I296" s="5"/>
      <c r="J296" s="5"/>
      <c r="K296" s="5"/>
      <c r="L296" s="5"/>
      <c r="M296" s="5"/>
      <c r="N296" s="442"/>
      <c r="O296" s="102"/>
    </row>
    <row r="297" spans="1:15" ht="23.25" customHeight="1" x14ac:dyDescent="0.35">
      <c r="A297" s="15" t="s">
        <v>6</v>
      </c>
      <c r="B297" s="49"/>
      <c r="C297" s="49"/>
      <c r="D297" s="401" t="e">
        <f>B287+C287+D287+E287+F287-MIN(B287:F287)</f>
        <v>#N/A</v>
      </c>
      <c r="E297" s="402"/>
      <c r="F297" s="103" t="s">
        <v>4</v>
      </c>
      <c r="G297" s="54"/>
      <c r="H297" s="401">
        <f>F294</f>
        <v>0</v>
      </c>
      <c r="I297" s="402"/>
      <c r="J297" s="5" t="s">
        <v>7</v>
      </c>
      <c r="K297" s="5"/>
      <c r="L297" s="397"/>
      <c r="M297" s="398"/>
      <c r="N297" s="442"/>
      <c r="O297" s="102"/>
    </row>
    <row r="298" spans="1:15" ht="26.25" thickBot="1" x14ac:dyDescent="0.4">
      <c r="A298" s="176"/>
      <c r="B298" s="96">
        <v>19</v>
      </c>
      <c r="C298" s="96">
        <f>IF(C293=1,LOOKUP(C296,$Z$2:$Z$32,$AA$1:$AA$32),IF(C293=0.5,LOOKUP(C296,$Z$2:$Z$32,$AB$2:$AB$32),LOOKUP(C296,$Z$2:$Z$32,$AC$2:$AC$32)))</f>
        <v>-15</v>
      </c>
      <c r="D298" s="324">
        <f>IF(D293=1,LOOKUP(D296,$Z$2:$Z$32,$AA$1:$AA$32),IF(D293=0.5,LOOKUP(D296,$Z$2:$Z$32,$AB$2:$AB$32),LOOKUP(D296,$Z$2:$Z$32,$AC$2:$AC$32)))</f>
        <v>-15</v>
      </c>
      <c r="E298" s="325">
        <f>IF(E293=1,LOOKUP(E296,$Z$2:$Z$32,$AA$1:$AA$32),IF(E293=0.5,LOOKUP(E296,$Z$2:$Z$32,$AB$2:$AB$32),LOOKUP(E296,$Z$2:$Z$32,$AC$2:$AC$32)))</f>
        <v>-15</v>
      </c>
      <c r="F298" s="96">
        <f>IF(F293=1,LOOKUP(F296,$Z$2:$Z$32,$AA$1:$AA$32),IF(F293=0.5,LOOKUP(F296,$Z$2:$Z$32,$AB$2:$AB$32),LOOKUP(F296,$Z$2:$Z$32,$AC$2:$AC$32)))</f>
        <v>-15</v>
      </c>
      <c r="G298" s="97">
        <f>SUM(B298:F298)</f>
        <v>-41</v>
      </c>
      <c r="H298" s="17"/>
      <c r="I298" s="17"/>
      <c r="J298" s="17"/>
      <c r="K298" s="17"/>
      <c r="L298" s="17"/>
      <c r="M298" s="17"/>
      <c r="N298" s="443"/>
      <c r="O298" s="102"/>
    </row>
    <row r="299" spans="1:15" ht="26.25" thickBot="1" x14ac:dyDescent="0.4">
      <c r="A299" s="7"/>
      <c r="B299" s="49"/>
      <c r="C299" s="49"/>
      <c r="D299" s="329"/>
      <c r="E299" s="322"/>
      <c r="F299" s="49"/>
      <c r="G299" s="54"/>
      <c r="H299" s="5"/>
      <c r="I299" s="5"/>
      <c r="J299" s="5"/>
      <c r="K299" s="5"/>
      <c r="L299" s="5"/>
      <c r="M299" s="6"/>
    </row>
    <row r="300" spans="1:15" s="158" customFormat="1" ht="12.75" customHeight="1" x14ac:dyDescent="0.2">
      <c r="A300" s="113" t="s">
        <v>1</v>
      </c>
      <c r="B300" s="132" t="e">
        <f>LOOKUP(B304,$Q$1:$Q$49,$R$1:$R$49)</f>
        <v>#N/A</v>
      </c>
      <c r="C300" s="132" t="e">
        <f>LOOKUP(C304,$Q$1:$Q$49,$R$1:$R$49)</f>
        <v>#N/A</v>
      </c>
      <c r="D300" s="339" t="e">
        <f>LOOKUP(D304,$Q$1:$Q$49,$R$1:$R$49)</f>
        <v>#N/A</v>
      </c>
      <c r="E300" s="340" t="e">
        <f>LOOKUP(E304,$Q$1:$Q$49,$R$1:$R$49)</f>
        <v>#N/A</v>
      </c>
      <c r="F300" s="132" t="e">
        <f>LOOKUP(F304,$Q$1:$Q$49,$R$1:$R$49)</f>
        <v>#N/A</v>
      </c>
      <c r="G300" s="133"/>
      <c r="H300" s="109"/>
      <c r="I300" s="109"/>
      <c r="J300" s="109"/>
      <c r="K300" s="109"/>
      <c r="L300" s="109"/>
      <c r="M300" s="109"/>
      <c r="N300" s="441"/>
      <c r="O300" s="110"/>
    </row>
    <row r="301" spans="1:15" ht="25.5" customHeight="1" x14ac:dyDescent="0.4">
      <c r="A301" s="446"/>
      <c r="B301" s="405"/>
      <c r="C301" s="406"/>
      <c r="D301" s="406"/>
      <c r="E301" s="406"/>
      <c r="F301" s="406"/>
      <c r="G301" s="406"/>
      <c r="H301" s="406"/>
      <c r="I301" s="406"/>
      <c r="J301" s="407"/>
      <c r="K301" s="411" t="s">
        <v>22</v>
      </c>
      <c r="L301" s="411"/>
      <c r="M301" s="411"/>
      <c r="N301" s="442"/>
      <c r="O301" s="102"/>
    </row>
    <row r="302" spans="1:15" ht="25.5" customHeight="1" x14ac:dyDescent="0.4">
      <c r="A302" s="447"/>
      <c r="B302" s="408"/>
      <c r="C302" s="409"/>
      <c r="D302" s="409"/>
      <c r="E302" s="409"/>
      <c r="F302" s="409"/>
      <c r="G302" s="409"/>
      <c r="H302" s="409"/>
      <c r="I302" s="409"/>
      <c r="J302" s="410"/>
      <c r="K302" s="411" t="s">
        <v>21</v>
      </c>
      <c r="L302" s="411"/>
      <c r="M302" s="411"/>
      <c r="N302" s="442"/>
      <c r="O302" s="102"/>
    </row>
    <row r="303" spans="1:15" s="55" customFormat="1" ht="23.25" customHeight="1" x14ac:dyDescent="0.2">
      <c r="A303" s="13" t="s">
        <v>0</v>
      </c>
      <c r="B303" s="21">
        <v>1</v>
      </c>
      <c r="C303" s="21">
        <v>2</v>
      </c>
      <c r="D303" s="356">
        <v>3</v>
      </c>
      <c r="E303" s="356">
        <v>4</v>
      </c>
      <c r="F303" s="21">
        <v>5</v>
      </c>
      <c r="G303" s="21">
        <v>6</v>
      </c>
      <c r="H303" s="21">
        <v>7</v>
      </c>
      <c r="I303" s="21">
        <v>8</v>
      </c>
      <c r="J303" s="21">
        <v>9</v>
      </c>
      <c r="K303" s="21">
        <v>10</v>
      </c>
      <c r="L303" s="21">
        <v>11</v>
      </c>
      <c r="M303" s="21">
        <v>12</v>
      </c>
      <c r="N303" s="442"/>
      <c r="O303" s="105"/>
    </row>
    <row r="304" spans="1:15" ht="23.25" customHeight="1" x14ac:dyDescent="0.35">
      <c r="A304" s="14" t="s">
        <v>2</v>
      </c>
      <c r="B304" s="22"/>
      <c r="C304" s="22"/>
      <c r="D304" s="327"/>
      <c r="E304" s="356"/>
      <c r="F304" s="22"/>
      <c r="G304" s="20"/>
      <c r="H304" s="1"/>
      <c r="I304" s="1"/>
      <c r="J304" s="1"/>
      <c r="K304" s="1"/>
      <c r="L304" s="1"/>
      <c r="M304" s="1"/>
      <c r="N304" s="442"/>
      <c r="O304" s="102"/>
    </row>
    <row r="305" spans="1:15" ht="23.25" customHeight="1" x14ac:dyDescent="0.35">
      <c r="A305" s="13" t="s">
        <v>3</v>
      </c>
      <c r="B305" s="22"/>
      <c r="C305" s="22"/>
      <c r="D305" s="327"/>
      <c r="E305" s="356"/>
      <c r="F305" s="22"/>
      <c r="G305" s="20"/>
      <c r="H305" s="1"/>
      <c r="I305" s="1"/>
      <c r="J305" s="1"/>
      <c r="K305" s="1"/>
      <c r="L305" s="1"/>
      <c r="M305" s="1"/>
      <c r="N305" s="442"/>
      <c r="O305" s="102"/>
    </row>
    <row r="306" spans="1:15" ht="23.25" customHeight="1" x14ac:dyDescent="0.35">
      <c r="A306" s="13" t="s">
        <v>4</v>
      </c>
      <c r="B306" s="22"/>
      <c r="C306" s="22"/>
      <c r="D306" s="327"/>
      <c r="E306" s="356"/>
      <c r="F306" s="22"/>
      <c r="G306" s="20"/>
      <c r="H306" s="1"/>
      <c r="I306" s="1"/>
      <c r="J306" s="1"/>
      <c r="K306" s="1"/>
      <c r="L306" s="1"/>
      <c r="M306" s="1"/>
      <c r="N306" s="442"/>
      <c r="O306" s="102"/>
    </row>
    <row r="307" spans="1:15" ht="27.75" x14ac:dyDescent="0.35">
      <c r="A307" s="14" t="s">
        <v>5</v>
      </c>
      <c r="B307" s="94">
        <f>B306</f>
        <v>0</v>
      </c>
      <c r="C307" s="94">
        <f>B307+C306</f>
        <v>0</v>
      </c>
      <c r="D307" s="327">
        <f t="shared" ref="D307" si="66">C307+D306</f>
        <v>0</v>
      </c>
      <c r="E307" s="356">
        <f t="shared" ref="E307" si="67">D307+E306</f>
        <v>0</v>
      </c>
      <c r="F307" s="94">
        <f t="shared" ref="F307" si="68">E307+F306</f>
        <v>0</v>
      </c>
      <c r="G307" s="20"/>
      <c r="H307" s="1"/>
      <c r="I307" s="1"/>
      <c r="J307" s="1"/>
      <c r="K307" s="1"/>
      <c r="L307" s="1"/>
      <c r="M307" s="1"/>
      <c r="N307" s="442"/>
      <c r="O307" s="102"/>
    </row>
    <row r="308" spans="1:15" x14ac:dyDescent="0.35">
      <c r="A308" s="15" t="s">
        <v>8</v>
      </c>
      <c r="B308" s="49"/>
      <c r="C308" s="49"/>
      <c r="D308" s="329"/>
      <c r="E308" s="322"/>
      <c r="F308" s="49"/>
      <c r="G308" s="54"/>
      <c r="H308" s="5"/>
      <c r="I308" s="5"/>
      <c r="J308" s="5"/>
      <c r="K308" s="5"/>
      <c r="L308" s="5"/>
      <c r="M308" s="6"/>
      <c r="N308" s="442"/>
      <c r="O308" s="102"/>
    </row>
    <row r="309" spans="1:15" x14ac:dyDescent="0.35">
      <c r="A309" s="15" t="s">
        <v>9</v>
      </c>
      <c r="B309" s="100">
        <f>$M$300-B308</f>
        <v>0</v>
      </c>
      <c r="C309" s="100">
        <f>$M$300-C308</f>
        <v>0</v>
      </c>
      <c r="D309" s="329">
        <f>$M$300-D308</f>
        <v>0</v>
      </c>
      <c r="E309" s="322">
        <f>$M$300-E308</f>
        <v>0</v>
      </c>
      <c r="F309" s="100">
        <f>$M$300-F308</f>
        <v>0</v>
      </c>
      <c r="G309" s="54"/>
      <c r="H309" s="5"/>
      <c r="I309" s="5"/>
      <c r="J309" s="5"/>
      <c r="K309" s="5"/>
      <c r="L309" s="5"/>
      <c r="M309" s="6"/>
      <c r="N309" s="442"/>
      <c r="O309" s="102"/>
    </row>
    <row r="310" spans="1:15" ht="23.25" customHeight="1" x14ac:dyDescent="0.35">
      <c r="A310" s="15" t="s">
        <v>6</v>
      </c>
      <c r="B310" s="49"/>
      <c r="C310" s="49"/>
      <c r="D310" s="401" t="e">
        <f>B300+C300+D300+E300+F300-MIN(B300:F300)</f>
        <v>#N/A</v>
      </c>
      <c r="E310" s="402"/>
      <c r="F310" s="103" t="s">
        <v>4</v>
      </c>
      <c r="G310" s="54"/>
      <c r="H310" s="401">
        <f>F307</f>
        <v>0</v>
      </c>
      <c r="I310" s="402"/>
      <c r="J310" s="5" t="s">
        <v>7</v>
      </c>
      <c r="K310" s="5"/>
      <c r="L310" s="397"/>
      <c r="M310" s="398"/>
      <c r="N310" s="442"/>
      <c r="O310" s="102"/>
    </row>
    <row r="311" spans="1:15" ht="26.25" thickBot="1" x14ac:dyDescent="0.4">
      <c r="A311" s="16"/>
      <c r="B311" s="96">
        <v>1</v>
      </c>
      <c r="C311" s="96">
        <v>3</v>
      </c>
      <c r="D311" s="324">
        <f>IF(D306=1,LOOKUP(D309,$Z$2:$Z$32,$AA$1:$AA$32),IF(D306=0.5,LOOKUP(D309,$Z$2:$Z$32,$AB$2:$AB$32),LOOKUP(D309,$Z$2:$Z$32,$AC$2:$AC$32)))</f>
        <v>-15</v>
      </c>
      <c r="E311" s="325">
        <v>1</v>
      </c>
      <c r="F311" s="96">
        <f>IF(F306=1,LOOKUP(F309,$Z$2:$Z$32,$AA$1:$AA$32),IF(F306=0.5,LOOKUP(F309,$Z$2:$Z$32,$AB$2:$AB$32),LOOKUP(F309,$Z$2:$Z$32,$AC$2:$AC$32)))</f>
        <v>-15</v>
      </c>
      <c r="G311" s="97">
        <f>SUM(B311:F311)</f>
        <v>-25</v>
      </c>
      <c r="H311" s="17"/>
      <c r="I311" s="17"/>
      <c r="J311" s="17"/>
      <c r="K311" s="17"/>
      <c r="L311" s="17"/>
      <c r="M311" s="18"/>
      <c r="N311" s="443"/>
      <c r="O311" s="102"/>
    </row>
    <row r="312" spans="1:15" ht="26.25" thickBot="1" x14ac:dyDescent="0.4"/>
    <row r="313" spans="1:15" ht="12.75" customHeight="1" x14ac:dyDescent="0.4">
      <c r="A313" s="10" t="s">
        <v>1</v>
      </c>
      <c r="B313" s="163" t="e">
        <f>LOOKUP(B317,$Q$1:$Q$49,$R$1:$R$49)</f>
        <v>#N/A</v>
      </c>
      <c r="C313" s="163" t="e">
        <f>LOOKUP(C317,$Q$1:$Q$49,$R$1:$R$49)</f>
        <v>#N/A</v>
      </c>
      <c r="D313" s="364" t="e">
        <f>LOOKUP(D317,$Q$1:$Q$49,$R$1:$R$49)</f>
        <v>#N/A</v>
      </c>
      <c r="E313" s="369" t="e">
        <f>LOOKUP(E317,$Q$1:$Q$49,$R$1:$R$49)</f>
        <v>#N/A</v>
      </c>
      <c r="F313" s="163" t="e">
        <f>LOOKUP(F317,$Q$1:$Q$49,$R$1:$R$49)</f>
        <v>#N/A</v>
      </c>
      <c r="G313" s="58"/>
      <c r="H313" s="11"/>
      <c r="I313" s="11"/>
      <c r="J313" s="11"/>
      <c r="K313" s="11"/>
      <c r="L313" s="11"/>
      <c r="M313" s="12"/>
      <c r="N313" s="441"/>
      <c r="O313" s="102"/>
    </row>
    <row r="314" spans="1:15" ht="26.25" x14ac:dyDescent="0.4">
      <c r="A314" s="446"/>
      <c r="B314" s="418"/>
      <c r="C314" s="419"/>
      <c r="D314" s="419"/>
      <c r="E314" s="419"/>
      <c r="F314" s="419"/>
      <c r="G314" s="419"/>
      <c r="H314" s="419"/>
      <c r="I314" s="419"/>
      <c r="J314" s="419"/>
      <c r="K314" s="411" t="s">
        <v>22</v>
      </c>
      <c r="L314" s="425"/>
      <c r="M314" s="425"/>
      <c r="N314" s="442"/>
      <c r="O314" s="102"/>
    </row>
    <row r="315" spans="1:15" ht="25.5" customHeight="1" x14ac:dyDescent="0.4">
      <c r="A315" s="453"/>
      <c r="B315" s="419"/>
      <c r="C315" s="419"/>
      <c r="D315" s="419"/>
      <c r="E315" s="419"/>
      <c r="F315" s="419"/>
      <c r="G315" s="419"/>
      <c r="H315" s="419"/>
      <c r="I315" s="419"/>
      <c r="J315" s="419"/>
      <c r="K315" s="418" t="s">
        <v>21</v>
      </c>
      <c r="L315" s="419"/>
      <c r="M315" s="419"/>
      <c r="N315" s="442"/>
      <c r="O315" s="102"/>
    </row>
    <row r="316" spans="1:15" s="55" customFormat="1" ht="27.75" customHeight="1" x14ac:dyDescent="0.2">
      <c r="A316" s="13" t="s">
        <v>0</v>
      </c>
      <c r="B316" s="21">
        <v>1</v>
      </c>
      <c r="C316" s="21">
        <v>2</v>
      </c>
      <c r="D316" s="356">
        <v>3</v>
      </c>
      <c r="E316" s="356">
        <v>4</v>
      </c>
      <c r="F316" s="21">
        <v>5</v>
      </c>
      <c r="G316" s="21">
        <v>6</v>
      </c>
      <c r="H316" s="21">
        <v>7</v>
      </c>
      <c r="I316" s="21">
        <v>8</v>
      </c>
      <c r="J316" s="21">
        <v>9</v>
      </c>
      <c r="K316" s="21">
        <v>10</v>
      </c>
      <c r="L316" s="21">
        <v>11</v>
      </c>
      <c r="M316" s="106">
        <v>12</v>
      </c>
      <c r="N316" s="442"/>
      <c r="O316" s="105"/>
    </row>
    <row r="317" spans="1:15" ht="27.75" customHeight="1" x14ac:dyDescent="0.35">
      <c r="A317" s="13" t="s">
        <v>2</v>
      </c>
      <c r="B317" s="22"/>
      <c r="C317" s="22"/>
      <c r="D317" s="327"/>
      <c r="E317" s="356"/>
      <c r="F317" s="22"/>
      <c r="G317" s="20"/>
      <c r="H317" s="1"/>
      <c r="I317" s="1"/>
      <c r="J317" s="1"/>
      <c r="K317" s="1"/>
      <c r="L317" s="1"/>
      <c r="M317" s="3"/>
      <c r="N317" s="442"/>
      <c r="O317" s="102"/>
    </row>
    <row r="318" spans="1:15" ht="27.75" customHeight="1" x14ac:dyDescent="0.35">
      <c r="A318" s="13" t="s">
        <v>3</v>
      </c>
      <c r="B318" s="22"/>
      <c r="C318" s="22"/>
      <c r="D318" s="327"/>
      <c r="E318" s="356"/>
      <c r="F318" s="22"/>
      <c r="G318" s="20"/>
      <c r="H318" s="1"/>
      <c r="I318" s="1"/>
      <c r="J318" s="1"/>
      <c r="K318" s="1"/>
      <c r="L318" s="1"/>
      <c r="M318" s="3"/>
      <c r="N318" s="442"/>
      <c r="O318" s="102"/>
    </row>
    <row r="319" spans="1:15" ht="27.75" customHeight="1" x14ac:dyDescent="0.35">
      <c r="A319" s="13" t="s">
        <v>4</v>
      </c>
      <c r="B319" s="22"/>
      <c r="C319" s="22"/>
      <c r="D319" s="327"/>
      <c r="E319" s="356"/>
      <c r="F319" s="22"/>
      <c r="G319" s="20"/>
      <c r="H319" s="1"/>
      <c r="I319" s="1"/>
      <c r="J319" s="1"/>
      <c r="K319" s="1"/>
      <c r="L319" s="1"/>
      <c r="M319" s="3"/>
      <c r="N319" s="442"/>
      <c r="O319" s="102"/>
    </row>
    <row r="320" spans="1:15" s="158" customFormat="1" ht="25.5" customHeight="1" x14ac:dyDescent="0.2">
      <c r="A320" s="122" t="s">
        <v>5</v>
      </c>
      <c r="B320" s="123">
        <f>B319</f>
        <v>0</v>
      </c>
      <c r="C320" s="123">
        <f>B320+C319</f>
        <v>0</v>
      </c>
      <c r="D320" s="309">
        <f t="shared" ref="D320" si="69">C320+D319</f>
        <v>0</v>
      </c>
      <c r="E320" s="352">
        <f t="shared" ref="E320" si="70">D320+E319</f>
        <v>0</v>
      </c>
      <c r="F320" s="123">
        <f t="shared" ref="F320" si="71">E320+F319</f>
        <v>0</v>
      </c>
      <c r="G320" s="119"/>
      <c r="H320" s="120"/>
      <c r="I320" s="120"/>
      <c r="J320" s="120"/>
      <c r="K320" s="120"/>
      <c r="L320" s="120"/>
      <c r="M320" s="121"/>
      <c r="N320" s="442"/>
      <c r="O320" s="110"/>
    </row>
    <row r="321" spans="1:15" x14ac:dyDescent="0.35">
      <c r="A321" s="15" t="s">
        <v>8</v>
      </c>
      <c r="B321" s="49"/>
      <c r="C321" s="49"/>
      <c r="D321" s="329"/>
      <c r="E321" s="322"/>
      <c r="F321" s="49"/>
      <c r="G321" s="54"/>
      <c r="H321" s="5"/>
      <c r="I321" s="5"/>
      <c r="J321" s="5"/>
      <c r="K321" s="5"/>
      <c r="L321" s="5"/>
      <c r="M321" s="5"/>
      <c r="N321" s="442"/>
      <c r="O321" s="102"/>
    </row>
    <row r="322" spans="1:15" x14ac:dyDescent="0.35">
      <c r="A322" s="15" t="s">
        <v>9</v>
      </c>
      <c r="B322" s="100">
        <f>$M313-B321</f>
        <v>0</v>
      </c>
      <c r="C322" s="100">
        <f>$M313-C321</f>
        <v>0</v>
      </c>
      <c r="D322" s="329"/>
      <c r="E322" s="322">
        <f>$M313-E321</f>
        <v>0</v>
      </c>
      <c r="F322" s="49">
        <f>$M313-F321</f>
        <v>0</v>
      </c>
      <c r="G322" s="54"/>
      <c r="H322" s="5"/>
      <c r="I322" s="5"/>
      <c r="J322" s="5"/>
      <c r="K322" s="5"/>
      <c r="L322" s="5"/>
      <c r="M322" s="5"/>
      <c r="N322" s="442"/>
      <c r="O322" s="102"/>
    </row>
    <row r="323" spans="1:15" ht="23.25" customHeight="1" x14ac:dyDescent="0.35">
      <c r="A323" s="15" t="s">
        <v>6</v>
      </c>
      <c r="B323" s="49"/>
      <c r="C323" s="49"/>
      <c r="D323" s="401" t="e">
        <f>B313+C313+D313+E313+F313-MIN(B313:F313)</f>
        <v>#N/A</v>
      </c>
      <c r="E323" s="402"/>
      <c r="F323" s="103" t="s">
        <v>4</v>
      </c>
      <c r="G323" s="54"/>
      <c r="H323" s="401">
        <f>F320</f>
        <v>0</v>
      </c>
      <c r="I323" s="402"/>
      <c r="J323" s="5" t="s">
        <v>7</v>
      </c>
      <c r="K323" s="5"/>
      <c r="L323" s="403"/>
      <c r="M323" s="404"/>
      <c r="N323" s="442"/>
      <c r="O323" s="102"/>
    </row>
    <row r="324" spans="1:15" ht="26.25" thickBot="1" x14ac:dyDescent="0.4">
      <c r="A324" s="16"/>
      <c r="B324" s="96">
        <v>-1</v>
      </c>
      <c r="C324" s="96">
        <v>-8</v>
      </c>
      <c r="D324" s="324"/>
      <c r="E324" s="325">
        <f>IF(E319=1,LOOKUP(E322,$Z$2:$Z$32,$AA$1:$AA$32),IF(E319=0.5,LOOKUP(E322,$Z$2:$Z$32,$AB$2:$AB$32),LOOKUP(E322,$Z$2:$Z$32,$AC$2:$AC$32)))</f>
        <v>-15</v>
      </c>
      <c r="F324" s="96">
        <f>IF(F319=1,LOOKUP(F322,$Z$2:$Z$32,$AA$1:$AA$32),IF(F319=0.5,LOOKUP(F322,$Z$2:$Z$32,$AB$2:$AB$32),LOOKUP(F322,$Z$2:$Z$32,$AC$2:$AC$32)))</f>
        <v>-15</v>
      </c>
      <c r="G324" s="97">
        <f>SUM(B324:F324)</f>
        <v>-39</v>
      </c>
      <c r="H324" s="17"/>
      <c r="I324" s="17"/>
      <c r="J324" s="17"/>
      <c r="K324" s="17"/>
      <c r="L324" s="17"/>
      <c r="M324" s="17"/>
      <c r="N324" s="443"/>
      <c r="O324" s="102"/>
    </row>
    <row r="325" spans="1:15" ht="26.25" thickBot="1" x14ac:dyDescent="0.4">
      <c r="A325" s="19"/>
      <c r="B325" s="49"/>
      <c r="C325" s="49"/>
      <c r="D325" s="329"/>
      <c r="E325" s="322"/>
      <c r="F325" s="49"/>
      <c r="G325" s="54"/>
      <c r="H325" s="5"/>
      <c r="I325" s="5"/>
      <c r="J325" s="5"/>
      <c r="K325" s="5"/>
      <c r="L325" s="5"/>
      <c r="M325" s="5"/>
      <c r="N325" s="5"/>
      <c r="O325" s="5"/>
    </row>
    <row r="326" spans="1:15" s="158" customFormat="1" ht="12.75" customHeight="1" x14ac:dyDescent="0.2">
      <c r="A326" s="113" t="s">
        <v>1</v>
      </c>
      <c r="B326" s="114" t="e">
        <f>LOOKUP(B330,$Q$1:$Q$49,$R$1:$R$49)</f>
        <v>#N/A</v>
      </c>
      <c r="C326" s="114" t="e">
        <f>LOOKUP(C330,$Q$1:$Q$49,$R$1:$R$49)</f>
        <v>#N/A</v>
      </c>
      <c r="D326" s="345" t="e">
        <f>LOOKUP(D330,$Q$1:$Q$49,$R$1:$R$49)</f>
        <v>#N/A</v>
      </c>
      <c r="E326" s="320" t="e">
        <f>LOOKUP(E330,$Q$1:$Q$49,$R$1:$R$49)</f>
        <v>#N/A</v>
      </c>
      <c r="F326" s="114" t="e">
        <f>LOOKUP(F330,$Q$1:$Q$49,$R$1:$R$49)</f>
        <v>#N/A</v>
      </c>
      <c r="G326" s="115"/>
      <c r="H326" s="107"/>
      <c r="I326" s="107"/>
      <c r="J326" s="107"/>
      <c r="K326" s="107"/>
      <c r="L326" s="107"/>
      <c r="M326" s="108"/>
      <c r="N326" s="441"/>
      <c r="O326" s="110"/>
    </row>
    <row r="327" spans="1:15" ht="25.5" customHeight="1" x14ac:dyDescent="0.4">
      <c r="A327" s="473"/>
      <c r="B327" s="450"/>
      <c r="C327" s="451"/>
      <c r="D327" s="451"/>
      <c r="E327" s="451"/>
      <c r="F327" s="451"/>
      <c r="G327" s="451"/>
      <c r="H327" s="451"/>
      <c r="I327" s="451"/>
      <c r="J327" s="452"/>
      <c r="K327" s="411" t="s">
        <v>22</v>
      </c>
      <c r="L327" s="411"/>
      <c r="M327" s="411"/>
      <c r="N327" s="442"/>
      <c r="O327" s="102"/>
    </row>
    <row r="328" spans="1:15" ht="25.5" customHeight="1" x14ac:dyDescent="0.4">
      <c r="A328" s="474"/>
      <c r="B328" s="408"/>
      <c r="C328" s="409"/>
      <c r="D328" s="409"/>
      <c r="E328" s="409"/>
      <c r="F328" s="409"/>
      <c r="G328" s="409"/>
      <c r="H328" s="409"/>
      <c r="I328" s="409"/>
      <c r="J328" s="410"/>
      <c r="K328" s="411" t="s">
        <v>21</v>
      </c>
      <c r="L328" s="411"/>
      <c r="M328" s="411"/>
      <c r="N328" s="442"/>
      <c r="O328" s="102"/>
    </row>
    <row r="329" spans="1:15" s="55" customFormat="1" ht="27.75" customHeight="1" x14ac:dyDescent="0.2">
      <c r="A329" s="13" t="s">
        <v>0</v>
      </c>
      <c r="B329" s="21">
        <v>1</v>
      </c>
      <c r="C329" s="21">
        <v>2</v>
      </c>
      <c r="D329" s="356">
        <v>3</v>
      </c>
      <c r="E329" s="356">
        <v>4</v>
      </c>
      <c r="F329" s="21">
        <v>5</v>
      </c>
      <c r="G329" s="21">
        <v>6</v>
      </c>
      <c r="H329" s="21">
        <v>7</v>
      </c>
      <c r="I329" s="21">
        <v>8</v>
      </c>
      <c r="J329" s="21">
        <v>9</v>
      </c>
      <c r="K329" s="21">
        <v>10</v>
      </c>
      <c r="L329" s="21">
        <v>11</v>
      </c>
      <c r="M329" s="106">
        <v>12</v>
      </c>
      <c r="N329" s="442"/>
      <c r="O329" s="105"/>
    </row>
    <row r="330" spans="1:15" ht="27.75" customHeight="1" x14ac:dyDescent="0.35">
      <c r="A330" s="13" t="s">
        <v>2</v>
      </c>
      <c r="B330" s="22"/>
      <c r="C330" s="22"/>
      <c r="D330" s="327"/>
      <c r="E330" s="356"/>
      <c r="F330" s="22"/>
      <c r="G330" s="20"/>
      <c r="H330" s="1"/>
      <c r="I330" s="1"/>
      <c r="J330" s="1"/>
      <c r="K330" s="1"/>
      <c r="L330" s="1"/>
      <c r="M330" s="3"/>
      <c r="N330" s="442"/>
      <c r="O330" s="102"/>
    </row>
    <row r="331" spans="1:15" ht="27.75" customHeight="1" x14ac:dyDescent="0.35">
      <c r="A331" s="13" t="s">
        <v>3</v>
      </c>
      <c r="B331" s="22"/>
      <c r="C331" s="22"/>
      <c r="D331" s="327"/>
      <c r="E331" s="356"/>
      <c r="F331" s="22"/>
      <c r="G331" s="20"/>
      <c r="H331" s="1"/>
      <c r="I331" s="1"/>
      <c r="J331" s="1"/>
      <c r="K331" s="1"/>
      <c r="L331" s="1"/>
      <c r="M331" s="3"/>
      <c r="N331" s="442"/>
      <c r="O331" s="102"/>
    </row>
    <row r="332" spans="1:15" ht="27.75" customHeight="1" x14ac:dyDescent="0.35">
      <c r="A332" s="13" t="s">
        <v>4</v>
      </c>
      <c r="B332" s="22"/>
      <c r="C332" s="22"/>
      <c r="D332" s="327"/>
      <c r="E332" s="356"/>
      <c r="F332" s="22"/>
      <c r="G332" s="20"/>
      <c r="H332" s="1"/>
      <c r="I332" s="1"/>
      <c r="J332" s="1"/>
      <c r="K332" s="1"/>
      <c r="L332" s="1"/>
      <c r="M332" s="3"/>
      <c r="N332" s="442"/>
      <c r="O332" s="102"/>
    </row>
    <row r="333" spans="1:15" s="158" customFormat="1" x14ac:dyDescent="0.2">
      <c r="A333" s="122" t="s">
        <v>5</v>
      </c>
      <c r="B333" s="123">
        <f>B332</f>
        <v>0</v>
      </c>
      <c r="C333" s="123">
        <f>B333+C332</f>
        <v>0</v>
      </c>
      <c r="D333" s="309">
        <f t="shared" ref="D333" si="72">C333+D332</f>
        <v>0</v>
      </c>
      <c r="E333" s="352">
        <f t="shared" ref="E333" si="73">D333+E332</f>
        <v>0</v>
      </c>
      <c r="F333" s="118">
        <f t="shared" ref="F333" si="74">E333+F332</f>
        <v>0</v>
      </c>
      <c r="G333" s="119"/>
      <c r="H333" s="120"/>
      <c r="I333" s="120"/>
      <c r="J333" s="120"/>
      <c r="K333" s="120"/>
      <c r="L333" s="120"/>
      <c r="M333" s="121"/>
      <c r="N333" s="442"/>
      <c r="O333" s="110"/>
    </row>
    <row r="334" spans="1:15" x14ac:dyDescent="0.35">
      <c r="A334" s="15" t="s">
        <v>8</v>
      </c>
      <c r="B334" s="49"/>
      <c r="C334" s="49"/>
      <c r="D334" s="329"/>
      <c r="E334" s="322"/>
      <c r="F334" s="49"/>
      <c r="G334" s="54"/>
      <c r="H334" s="5"/>
      <c r="I334" s="5"/>
      <c r="J334" s="5"/>
      <c r="K334" s="5"/>
      <c r="L334" s="5"/>
      <c r="M334" s="5"/>
      <c r="N334" s="442"/>
      <c r="O334" s="102"/>
    </row>
    <row r="335" spans="1:15" x14ac:dyDescent="0.35">
      <c r="A335" s="15" t="s">
        <v>9</v>
      </c>
      <c r="B335" s="100">
        <f>$M$326-M261</f>
        <v>0</v>
      </c>
      <c r="C335" s="100">
        <f>$M$326-C334</f>
        <v>0</v>
      </c>
      <c r="D335" s="329">
        <f>$M$326-P261</f>
        <v>0</v>
      </c>
      <c r="E335" s="322">
        <f>$M$326-E334</f>
        <v>0</v>
      </c>
      <c r="F335" s="100">
        <f>$M$326-R261</f>
        <v>0</v>
      </c>
      <c r="G335" s="54"/>
      <c r="H335" s="5"/>
      <c r="I335" s="5"/>
      <c r="J335" s="5"/>
      <c r="K335" s="5"/>
      <c r="L335" s="5"/>
      <c r="M335" s="5"/>
      <c r="N335" s="442"/>
      <c r="O335" s="102"/>
    </row>
    <row r="336" spans="1:15" ht="23.25" customHeight="1" x14ac:dyDescent="0.35">
      <c r="A336" s="15" t="s">
        <v>6</v>
      </c>
      <c r="B336" s="49"/>
      <c r="C336" s="49"/>
      <c r="D336" s="401" t="e">
        <f>B326+C326+D326+E326+F326-MIN(B326:F326)</f>
        <v>#N/A</v>
      </c>
      <c r="E336" s="402"/>
      <c r="F336" s="103" t="s">
        <v>4</v>
      </c>
      <c r="G336" s="54"/>
      <c r="H336" s="401">
        <f>F333</f>
        <v>0</v>
      </c>
      <c r="I336" s="402"/>
      <c r="J336" s="5" t="s">
        <v>7</v>
      </c>
      <c r="K336" s="5"/>
      <c r="L336" s="403"/>
      <c r="M336" s="404"/>
      <c r="N336" s="442"/>
      <c r="O336" s="102"/>
    </row>
    <row r="337" spans="1:15" ht="26.25" thickBot="1" x14ac:dyDescent="0.4">
      <c r="A337" s="176"/>
      <c r="B337" s="96">
        <v>0</v>
      </c>
      <c r="C337" s="96">
        <f t="shared" ref="C337:F337" si="75">IF(C332=1,LOOKUP(C335,$Z$2:$Z$32,$AA$1:$AA$32),IF(C332=0.5,LOOKUP(C335,$Z$2:$Z$32,$AB$2:$AB$32),LOOKUP(C335,$Z$2:$Z$32,$AC$2:$AC$32)))</f>
        <v>-15</v>
      </c>
      <c r="D337" s="324">
        <f t="shared" si="75"/>
        <v>-15</v>
      </c>
      <c r="E337" s="325">
        <f t="shared" si="75"/>
        <v>-15</v>
      </c>
      <c r="F337" s="96">
        <f t="shared" si="75"/>
        <v>-15</v>
      </c>
      <c r="G337" s="97">
        <f>SUM(B337:F337)</f>
        <v>-60</v>
      </c>
      <c r="H337" s="17"/>
      <c r="I337" s="17"/>
      <c r="J337" s="17"/>
      <c r="K337" s="17"/>
      <c r="L337" s="17"/>
      <c r="M337" s="17"/>
      <c r="N337" s="443"/>
      <c r="O337" s="102"/>
    </row>
    <row r="338" spans="1:15" ht="26.25" thickBot="1" x14ac:dyDescent="0.4">
      <c r="A338" s="7"/>
      <c r="B338" s="49"/>
      <c r="C338" s="49"/>
      <c r="D338" s="329"/>
      <c r="E338" s="322"/>
      <c r="F338" s="49"/>
      <c r="G338" s="54"/>
      <c r="H338" s="5"/>
      <c r="I338" s="5"/>
      <c r="J338" s="5"/>
      <c r="K338" s="5"/>
      <c r="L338" s="5"/>
      <c r="M338" s="5"/>
      <c r="N338" s="5"/>
      <c r="O338" s="5"/>
    </row>
    <row r="339" spans="1:15" s="158" customFormat="1" ht="12.75" customHeight="1" x14ac:dyDescent="0.2">
      <c r="A339" s="113" t="s">
        <v>1</v>
      </c>
      <c r="B339" s="132" t="e">
        <f>LOOKUP(B343,$Q$1:$Q$49,$R$1:$R$49)</f>
        <v>#N/A</v>
      </c>
      <c r="C339" s="132" t="e">
        <f t="shared" ref="C339:F339" si="76">LOOKUP(C343,$Q$1:$Q$49,$R$1:$R$49)</f>
        <v>#N/A</v>
      </c>
      <c r="D339" s="339" t="e">
        <f t="shared" si="76"/>
        <v>#N/A</v>
      </c>
      <c r="E339" s="340" t="e">
        <f t="shared" si="76"/>
        <v>#N/A</v>
      </c>
      <c r="F339" s="132" t="e">
        <f t="shared" si="76"/>
        <v>#N/A</v>
      </c>
      <c r="G339" s="133"/>
      <c r="H339" s="109"/>
      <c r="I339" s="109"/>
      <c r="J339" s="109"/>
      <c r="K339" s="109"/>
      <c r="L339" s="109"/>
      <c r="M339" s="109"/>
      <c r="N339" s="441"/>
      <c r="O339" s="110"/>
    </row>
    <row r="340" spans="1:15" ht="25.5" customHeight="1" x14ac:dyDescent="0.4">
      <c r="A340" s="446"/>
      <c r="B340" s="418"/>
      <c r="C340" s="419"/>
      <c r="D340" s="419"/>
      <c r="E340" s="419"/>
      <c r="F340" s="419"/>
      <c r="G340" s="419"/>
      <c r="H340" s="419"/>
      <c r="I340" s="419"/>
      <c r="J340" s="419"/>
      <c r="K340" s="411" t="s">
        <v>22</v>
      </c>
      <c r="L340" s="425"/>
      <c r="M340" s="425"/>
      <c r="N340" s="442"/>
      <c r="O340" s="102"/>
    </row>
    <row r="341" spans="1:15" ht="25.5" customHeight="1" x14ac:dyDescent="0.4">
      <c r="A341" s="447"/>
      <c r="B341" s="419"/>
      <c r="C341" s="419"/>
      <c r="D341" s="419"/>
      <c r="E341" s="419"/>
      <c r="F341" s="419"/>
      <c r="G341" s="419"/>
      <c r="H341" s="419"/>
      <c r="I341" s="419"/>
      <c r="J341" s="419"/>
      <c r="K341" s="418" t="s">
        <v>21</v>
      </c>
      <c r="L341" s="419"/>
      <c r="M341" s="419"/>
      <c r="N341" s="442"/>
      <c r="O341" s="102"/>
    </row>
    <row r="342" spans="1:15" s="55" customFormat="1" ht="27.75" customHeight="1" x14ac:dyDescent="0.2">
      <c r="A342" s="13" t="s">
        <v>0</v>
      </c>
      <c r="B342" s="21">
        <v>1</v>
      </c>
      <c r="C342" s="21">
        <v>2</v>
      </c>
      <c r="D342" s="356">
        <v>3</v>
      </c>
      <c r="E342" s="356">
        <v>4</v>
      </c>
      <c r="F342" s="21">
        <v>5</v>
      </c>
      <c r="G342" s="21">
        <v>6</v>
      </c>
      <c r="H342" s="21">
        <v>7</v>
      </c>
      <c r="I342" s="21">
        <v>8</v>
      </c>
      <c r="J342" s="21">
        <v>9</v>
      </c>
      <c r="K342" s="21">
        <v>10</v>
      </c>
      <c r="L342" s="21">
        <v>11</v>
      </c>
      <c r="M342" s="21">
        <v>12</v>
      </c>
      <c r="N342" s="442"/>
      <c r="O342" s="105"/>
    </row>
    <row r="343" spans="1:15" ht="27.75" customHeight="1" x14ac:dyDescent="0.35">
      <c r="A343" s="14" t="s">
        <v>2</v>
      </c>
      <c r="B343" s="22"/>
      <c r="C343" s="22"/>
      <c r="D343" s="327"/>
      <c r="E343" s="356"/>
      <c r="F343" s="22"/>
      <c r="G343" s="20"/>
      <c r="H343" s="1"/>
      <c r="I343" s="1"/>
      <c r="J343" s="1"/>
      <c r="K343" s="1"/>
      <c r="L343" s="1"/>
      <c r="M343" s="1"/>
      <c r="N343" s="442"/>
      <c r="O343" s="102"/>
    </row>
    <row r="344" spans="1:15" ht="27.75" customHeight="1" x14ac:dyDescent="0.35">
      <c r="A344" s="13" t="s">
        <v>3</v>
      </c>
      <c r="B344" s="22"/>
      <c r="C344" s="22"/>
      <c r="D344" s="327"/>
      <c r="E344" s="356"/>
      <c r="F344" s="22"/>
      <c r="G344" s="20"/>
      <c r="H344" s="1"/>
      <c r="I344" s="1"/>
      <c r="J344" s="1"/>
      <c r="K344" s="1"/>
      <c r="L344" s="1"/>
      <c r="M344" s="1"/>
      <c r="N344" s="442"/>
      <c r="O344" s="102"/>
    </row>
    <row r="345" spans="1:15" ht="27.75" customHeight="1" x14ac:dyDescent="0.35">
      <c r="A345" s="13" t="s">
        <v>4</v>
      </c>
      <c r="B345" s="22"/>
      <c r="C345" s="22"/>
      <c r="D345" s="327"/>
      <c r="E345" s="356"/>
      <c r="F345" s="22"/>
      <c r="G345" s="20"/>
      <c r="H345" s="1"/>
      <c r="I345" s="1"/>
      <c r="J345" s="1"/>
      <c r="K345" s="1"/>
      <c r="L345" s="1"/>
      <c r="M345" s="1"/>
      <c r="N345" s="442"/>
      <c r="O345" s="102"/>
    </row>
    <row r="346" spans="1:15" ht="27.75" x14ac:dyDescent="0.35">
      <c r="A346" s="14" t="s">
        <v>5</v>
      </c>
      <c r="B346" s="94">
        <f>B345</f>
        <v>0</v>
      </c>
      <c r="C346" s="94">
        <f>B346+C345</f>
        <v>0</v>
      </c>
      <c r="D346" s="327">
        <f t="shared" ref="D346" si="77">C346+D345</f>
        <v>0</v>
      </c>
      <c r="E346" s="356">
        <f t="shared" ref="E346" si="78">D346+E345</f>
        <v>0</v>
      </c>
      <c r="F346" s="94">
        <f t="shared" ref="F346" si="79">E346+F345</f>
        <v>0</v>
      </c>
      <c r="G346" s="20"/>
      <c r="H346" s="1"/>
      <c r="I346" s="1"/>
      <c r="J346" s="1"/>
      <c r="K346" s="1"/>
      <c r="L346" s="1"/>
      <c r="M346" s="1"/>
      <c r="N346" s="442"/>
      <c r="O346" s="102"/>
    </row>
    <row r="347" spans="1:15" x14ac:dyDescent="0.35">
      <c r="A347" s="15" t="s">
        <v>8</v>
      </c>
      <c r="B347" s="49"/>
      <c r="C347" s="49"/>
      <c r="D347" s="329"/>
      <c r="E347" s="322"/>
      <c r="F347" s="49"/>
      <c r="G347" s="54"/>
      <c r="H347" s="5"/>
      <c r="I347" s="5"/>
      <c r="J347" s="5"/>
      <c r="K347" s="5"/>
      <c r="L347" s="5"/>
      <c r="M347" s="6"/>
      <c r="N347" s="442"/>
      <c r="O347" s="102"/>
    </row>
    <row r="348" spans="1:15" x14ac:dyDescent="0.35">
      <c r="A348" s="15" t="s">
        <v>9</v>
      </c>
      <c r="B348" s="100">
        <f>$M$339-B347</f>
        <v>0</v>
      </c>
      <c r="C348" s="100">
        <f>$M$339-C347</f>
        <v>0</v>
      </c>
      <c r="D348" s="329">
        <f t="shared" ref="D348:F348" si="80">$M$339-D347</f>
        <v>0</v>
      </c>
      <c r="E348" s="322">
        <f t="shared" si="80"/>
        <v>0</v>
      </c>
      <c r="F348" s="100">
        <f t="shared" si="80"/>
        <v>0</v>
      </c>
      <c r="G348" s="54"/>
      <c r="H348" s="5"/>
      <c r="I348" s="5"/>
      <c r="J348" s="5"/>
      <c r="K348" s="5"/>
      <c r="L348" s="5"/>
      <c r="M348" s="6"/>
      <c r="N348" s="442"/>
      <c r="O348" s="102"/>
    </row>
    <row r="349" spans="1:15" ht="23.25" customHeight="1" x14ac:dyDescent="0.35">
      <c r="A349" s="15" t="s">
        <v>6</v>
      </c>
      <c r="B349" s="49"/>
      <c r="C349" s="49"/>
      <c r="D349" s="401" t="e">
        <f>B339+C339+D339+E339+F339-MIN(B339:F339)</f>
        <v>#N/A</v>
      </c>
      <c r="E349" s="402"/>
      <c r="F349" s="103" t="s">
        <v>4</v>
      </c>
      <c r="G349" s="54"/>
      <c r="H349" s="401">
        <f>F346</f>
        <v>0</v>
      </c>
      <c r="I349" s="402"/>
      <c r="J349" s="5" t="s">
        <v>7</v>
      </c>
      <c r="K349" s="5"/>
      <c r="L349" s="397"/>
      <c r="M349" s="398"/>
      <c r="N349" s="442"/>
      <c r="O349" s="102"/>
    </row>
    <row r="350" spans="1:15" ht="26.25" thickBot="1" x14ac:dyDescent="0.4">
      <c r="A350" s="16"/>
      <c r="B350" s="96">
        <v>1</v>
      </c>
      <c r="C350" s="96">
        <v>1</v>
      </c>
      <c r="D350" s="324">
        <f t="shared" ref="D350:F350" si="81">IF(D345=1,LOOKUP(D348,$Z$2:$Z$32,$AA$1:$AA$32),IF(D345=0.5,LOOKUP(D348,$Z$2:$Z$32,$AB$2:$AB$32),LOOKUP(D348,$Z$2:$Z$32,$AC$2:$AC$32)))</f>
        <v>-15</v>
      </c>
      <c r="E350" s="325">
        <f t="shared" si="81"/>
        <v>-15</v>
      </c>
      <c r="F350" s="96">
        <f t="shared" si="81"/>
        <v>-15</v>
      </c>
      <c r="G350" s="97">
        <f>SUM(B350:F350)</f>
        <v>-43</v>
      </c>
      <c r="H350" s="17"/>
      <c r="I350" s="17"/>
      <c r="J350" s="17"/>
      <c r="K350" s="17"/>
      <c r="L350" s="17"/>
      <c r="M350" s="18"/>
      <c r="N350" s="443"/>
      <c r="O350" s="102"/>
    </row>
    <row r="351" spans="1:15" ht="26.25" thickBot="1" x14ac:dyDescent="0.4">
      <c r="A351" s="19"/>
      <c r="B351" s="49"/>
      <c r="C351" s="49"/>
      <c r="D351" s="329"/>
      <c r="E351" s="322"/>
      <c r="F351" s="49"/>
      <c r="G351" s="54"/>
      <c r="H351" s="5"/>
      <c r="I351" s="5"/>
      <c r="J351" s="5"/>
      <c r="K351" s="5"/>
      <c r="L351" s="5"/>
      <c r="M351" s="6"/>
      <c r="N351" s="5"/>
      <c r="O351" s="5"/>
    </row>
    <row r="352" spans="1:15" s="158" customFormat="1" ht="12.75" customHeight="1" x14ac:dyDescent="0.2">
      <c r="A352" s="113" t="s">
        <v>1</v>
      </c>
      <c r="B352" s="132" t="e">
        <f>LOOKUP(B356,$Q$1:$Q$49,$R$1:$R$49)</f>
        <v>#N/A</v>
      </c>
      <c r="C352" s="132" t="e">
        <f t="shared" ref="C352:F352" si="82">LOOKUP(C356,$Q$1:$Q$49,$R$1:$R$49)</f>
        <v>#N/A</v>
      </c>
      <c r="D352" s="339" t="e">
        <f t="shared" si="82"/>
        <v>#N/A</v>
      </c>
      <c r="E352" s="340" t="e">
        <f t="shared" si="82"/>
        <v>#N/A</v>
      </c>
      <c r="F352" s="132" t="e">
        <f t="shared" si="82"/>
        <v>#N/A</v>
      </c>
      <c r="G352" s="168"/>
      <c r="H352" s="109"/>
      <c r="I352" s="109"/>
      <c r="J352" s="109"/>
      <c r="K352" s="109"/>
      <c r="L352" s="109"/>
      <c r="M352" s="104"/>
      <c r="N352" s="436"/>
      <c r="O352" s="110"/>
    </row>
    <row r="353" spans="1:15" ht="26.25" x14ac:dyDescent="0.4">
      <c r="A353" s="446"/>
      <c r="B353" s="418"/>
      <c r="C353" s="419"/>
      <c r="D353" s="419"/>
      <c r="E353" s="419"/>
      <c r="F353" s="419"/>
      <c r="G353" s="419"/>
      <c r="H353" s="419"/>
      <c r="I353" s="419"/>
      <c r="J353" s="419"/>
      <c r="K353" s="411" t="s">
        <v>22</v>
      </c>
      <c r="L353" s="425"/>
      <c r="M353" s="425"/>
      <c r="N353" s="449"/>
      <c r="O353" s="102"/>
    </row>
    <row r="354" spans="1:15" ht="25.5" customHeight="1" x14ac:dyDescent="0.4">
      <c r="A354" s="447"/>
      <c r="B354" s="419"/>
      <c r="C354" s="419"/>
      <c r="D354" s="419"/>
      <c r="E354" s="419"/>
      <c r="F354" s="419"/>
      <c r="G354" s="419"/>
      <c r="H354" s="419"/>
      <c r="I354" s="419"/>
      <c r="J354" s="419"/>
      <c r="K354" s="411" t="s">
        <v>21</v>
      </c>
      <c r="L354" s="425"/>
      <c r="M354" s="425"/>
      <c r="N354" s="449"/>
      <c r="O354" s="102"/>
    </row>
    <row r="355" spans="1:15" s="55" customFormat="1" ht="27.75" customHeight="1" x14ac:dyDescent="0.2">
      <c r="A355" s="13" t="s">
        <v>0</v>
      </c>
      <c r="B355" s="21">
        <v>1</v>
      </c>
      <c r="C355" s="21">
        <v>2</v>
      </c>
      <c r="D355" s="356">
        <v>3</v>
      </c>
      <c r="E355" s="356">
        <v>4</v>
      </c>
      <c r="F355" s="21">
        <v>5</v>
      </c>
      <c r="G355" s="21">
        <v>6</v>
      </c>
      <c r="H355" s="21">
        <v>7</v>
      </c>
      <c r="I355" s="21">
        <v>8</v>
      </c>
      <c r="J355" s="21">
        <v>9</v>
      </c>
      <c r="K355" s="21">
        <v>10</v>
      </c>
      <c r="L355" s="21">
        <v>11</v>
      </c>
      <c r="M355" s="106">
        <v>12</v>
      </c>
      <c r="N355" s="437"/>
      <c r="O355" s="105"/>
    </row>
    <row r="356" spans="1:15" ht="27.75" customHeight="1" x14ac:dyDescent="0.35">
      <c r="A356" s="13" t="s">
        <v>2</v>
      </c>
      <c r="B356" s="22"/>
      <c r="C356" s="22"/>
      <c r="D356" s="327"/>
      <c r="E356" s="356"/>
      <c r="F356" s="22"/>
      <c r="G356" s="20"/>
      <c r="H356" s="1"/>
      <c r="I356" s="1"/>
      <c r="J356" s="1"/>
      <c r="K356" s="1"/>
      <c r="L356" s="1"/>
      <c r="M356" s="3"/>
      <c r="N356" s="437"/>
      <c r="O356" s="102"/>
    </row>
    <row r="357" spans="1:15" ht="27.75" customHeight="1" x14ac:dyDescent="0.35">
      <c r="A357" s="13" t="s">
        <v>3</v>
      </c>
      <c r="B357" s="22"/>
      <c r="C357" s="22"/>
      <c r="D357" s="327"/>
      <c r="E357" s="356"/>
      <c r="F357" s="22"/>
      <c r="G357" s="20"/>
      <c r="H357" s="1"/>
      <c r="I357" s="1"/>
      <c r="J357" s="1"/>
      <c r="K357" s="1"/>
      <c r="L357" s="1"/>
      <c r="M357" s="3"/>
      <c r="N357" s="437"/>
      <c r="O357" s="102"/>
    </row>
    <row r="358" spans="1:15" ht="27.75" customHeight="1" x14ac:dyDescent="0.35">
      <c r="A358" s="13" t="s">
        <v>4</v>
      </c>
      <c r="B358" s="22"/>
      <c r="C358" s="22"/>
      <c r="D358" s="327"/>
      <c r="E358" s="356"/>
      <c r="F358" s="22"/>
      <c r="G358" s="20"/>
      <c r="H358" s="1"/>
      <c r="I358" s="1"/>
      <c r="J358" s="1"/>
      <c r="K358" s="1"/>
      <c r="L358" s="1"/>
      <c r="M358" s="3"/>
      <c r="N358" s="437"/>
      <c r="O358" s="102"/>
    </row>
    <row r="359" spans="1:15" ht="27.75" x14ac:dyDescent="0.35">
      <c r="A359" s="14" t="s">
        <v>5</v>
      </c>
      <c r="B359" s="94">
        <f>B358</f>
        <v>0</v>
      </c>
      <c r="C359" s="94">
        <f>B359+C358</f>
        <v>0</v>
      </c>
      <c r="D359" s="327">
        <f t="shared" ref="D359" si="83">C359+D358</f>
        <v>0</v>
      </c>
      <c r="E359" s="356">
        <f t="shared" ref="E359" si="84">D359+E358</f>
        <v>0</v>
      </c>
      <c r="F359" s="94">
        <f t="shared" ref="F359" si="85">E359+F358</f>
        <v>0</v>
      </c>
      <c r="G359" s="20"/>
      <c r="H359" s="1"/>
      <c r="I359" s="1"/>
      <c r="J359" s="1"/>
      <c r="K359" s="1"/>
      <c r="L359" s="1"/>
      <c r="M359" s="3"/>
      <c r="N359" s="437"/>
      <c r="O359" s="102"/>
    </row>
    <row r="360" spans="1:15" x14ac:dyDescent="0.35">
      <c r="A360" s="15" t="s">
        <v>8</v>
      </c>
      <c r="B360" s="49"/>
      <c r="C360" s="49"/>
      <c r="D360" s="329"/>
      <c r="E360" s="322"/>
      <c r="F360" s="49"/>
      <c r="G360" s="54"/>
      <c r="H360" s="5"/>
      <c r="I360" s="5"/>
      <c r="J360" s="5"/>
      <c r="K360" s="5"/>
      <c r="L360" s="5"/>
      <c r="M360" s="5"/>
      <c r="N360" s="437"/>
      <c r="O360" s="102"/>
    </row>
    <row r="361" spans="1:15" x14ac:dyDescent="0.35">
      <c r="A361" s="15" t="s">
        <v>9</v>
      </c>
      <c r="B361" s="100">
        <f>$M$352-B360</f>
        <v>0</v>
      </c>
      <c r="C361" s="100">
        <f t="shared" ref="C361:F361" si="86">$M$352-C360</f>
        <v>0</v>
      </c>
      <c r="D361" s="329">
        <f t="shared" si="86"/>
        <v>0</v>
      </c>
      <c r="E361" s="322">
        <f t="shared" si="86"/>
        <v>0</v>
      </c>
      <c r="F361" s="100">
        <f t="shared" si="86"/>
        <v>0</v>
      </c>
      <c r="G361" s="54"/>
      <c r="H361" s="5"/>
      <c r="I361" s="5"/>
      <c r="J361" s="5"/>
      <c r="K361" s="5"/>
      <c r="L361" s="5"/>
      <c r="M361" s="5"/>
      <c r="N361" s="437"/>
      <c r="O361" s="102"/>
    </row>
    <row r="362" spans="1:15" ht="23.25" customHeight="1" x14ac:dyDescent="0.35">
      <c r="A362" s="15" t="s">
        <v>6</v>
      </c>
      <c r="B362" s="49"/>
      <c r="C362" s="49"/>
      <c r="D362" s="401" t="e">
        <f>B352+C352+D352+E352+F352-MIN(B352:F352)</f>
        <v>#N/A</v>
      </c>
      <c r="E362" s="402"/>
      <c r="F362" s="103" t="s">
        <v>4</v>
      </c>
      <c r="G362" s="54"/>
      <c r="H362" s="401">
        <f>F359</f>
        <v>0</v>
      </c>
      <c r="I362" s="402"/>
      <c r="J362" s="5" t="s">
        <v>7</v>
      </c>
      <c r="K362" s="5"/>
      <c r="L362" s="397"/>
      <c r="M362" s="435"/>
      <c r="N362" s="437"/>
      <c r="O362" s="102"/>
    </row>
    <row r="363" spans="1:15" ht="26.25" thickBot="1" x14ac:dyDescent="0.4">
      <c r="A363" s="16"/>
      <c r="B363" s="96">
        <f>IF(B358=1,LOOKUP(B361,$Z$2:$Z$32,$AA$1:$AA$32),IF(B358=0.5,LOOKUP(B361,$Z$2:$Z$32,$AB$2:$AB$32),LOOKUP(B361,$Z$2:$Z$32,$AC$2:$AC$32)))</f>
        <v>-15</v>
      </c>
      <c r="C363" s="96">
        <f t="shared" ref="C363:F363" si="87">IF(C358=1,LOOKUP(C361,$Z$2:$Z$32,$AA$1:$AA$32),IF(C358=0.5,LOOKUP(C361,$Z$2:$Z$32,$AB$2:$AB$32),LOOKUP(C361,$Z$2:$Z$32,$AC$2:$AC$32)))</f>
        <v>-15</v>
      </c>
      <c r="D363" s="324">
        <f t="shared" si="87"/>
        <v>-15</v>
      </c>
      <c r="E363" s="325">
        <f t="shared" si="87"/>
        <v>-15</v>
      </c>
      <c r="F363" s="96">
        <f t="shared" si="87"/>
        <v>-15</v>
      </c>
      <c r="G363" s="97">
        <f>SUM(B363:F363)</f>
        <v>-75</v>
      </c>
      <c r="H363" s="17"/>
      <c r="I363" s="17"/>
      <c r="J363" s="17"/>
      <c r="K363" s="17"/>
      <c r="L363" s="17"/>
      <c r="M363" s="17"/>
      <c r="N363" s="438"/>
      <c r="O363" s="102"/>
    </row>
    <row r="364" spans="1:15" ht="26.25" thickBot="1" x14ac:dyDescent="0.4">
      <c r="A364" s="19"/>
      <c r="B364" s="49"/>
      <c r="C364" s="49"/>
      <c r="D364" s="329"/>
      <c r="E364" s="322"/>
      <c r="F364" s="49"/>
      <c r="G364" s="54"/>
      <c r="H364" s="5"/>
      <c r="I364" s="5"/>
      <c r="J364" s="5"/>
      <c r="K364" s="5"/>
      <c r="L364" s="5"/>
      <c r="M364" s="5"/>
      <c r="N364" s="5"/>
      <c r="O364" s="5"/>
    </row>
    <row r="365" spans="1:15" s="171" customFormat="1" ht="12.75" customHeight="1" x14ac:dyDescent="0.2">
      <c r="A365" s="113" t="s">
        <v>1</v>
      </c>
      <c r="B365" s="173" t="e">
        <f>LOOKUP(B369,$Q$1:$Q$49,$R$1:$R$49)</f>
        <v>#N/A</v>
      </c>
      <c r="C365" s="173" t="e">
        <f t="shared" ref="C365:F365" si="88">LOOKUP(C369,$Q$1:$Q$49,$R$1:$R$49)</f>
        <v>#N/A</v>
      </c>
      <c r="D365" s="365" t="e">
        <f t="shared" si="88"/>
        <v>#N/A</v>
      </c>
      <c r="E365" s="340" t="e">
        <f t="shared" si="88"/>
        <v>#N/A</v>
      </c>
      <c r="F365" s="173" t="e">
        <f t="shared" si="88"/>
        <v>#N/A</v>
      </c>
      <c r="G365" s="168"/>
      <c r="H365" s="168"/>
      <c r="I365" s="168"/>
      <c r="J365" s="168"/>
      <c r="K365" s="168"/>
      <c r="L365" s="168"/>
      <c r="M365" s="169"/>
      <c r="N365" s="441"/>
      <c r="O365" s="170"/>
    </row>
    <row r="366" spans="1:15" ht="25.5" customHeight="1" x14ac:dyDescent="0.4">
      <c r="A366" s="439"/>
      <c r="B366" s="418"/>
      <c r="C366" s="419"/>
      <c r="D366" s="419"/>
      <c r="E366" s="419"/>
      <c r="F366" s="419"/>
      <c r="G366" s="419"/>
      <c r="H366" s="419"/>
      <c r="I366" s="419"/>
      <c r="J366" s="419"/>
      <c r="K366" s="418" t="s">
        <v>22</v>
      </c>
      <c r="L366" s="419"/>
      <c r="M366" s="419"/>
      <c r="N366" s="442"/>
      <c r="O366" s="102"/>
    </row>
    <row r="367" spans="1:15" ht="25.5" customHeight="1" x14ac:dyDescent="0.4">
      <c r="A367" s="440"/>
      <c r="B367" s="419"/>
      <c r="C367" s="419"/>
      <c r="D367" s="419"/>
      <c r="E367" s="419"/>
      <c r="F367" s="419"/>
      <c r="G367" s="419"/>
      <c r="H367" s="419"/>
      <c r="I367" s="419"/>
      <c r="J367" s="419"/>
      <c r="K367" s="411" t="s">
        <v>21</v>
      </c>
      <c r="L367" s="425"/>
      <c r="M367" s="425"/>
      <c r="N367" s="442"/>
      <c r="O367" s="102"/>
    </row>
    <row r="368" spans="1:15" s="55" customFormat="1" ht="23.25" customHeight="1" x14ac:dyDescent="0.2">
      <c r="A368" s="13" t="s">
        <v>0</v>
      </c>
      <c r="B368" s="21">
        <v>1</v>
      </c>
      <c r="C368" s="21">
        <v>2</v>
      </c>
      <c r="D368" s="356">
        <v>3</v>
      </c>
      <c r="E368" s="356">
        <v>4</v>
      </c>
      <c r="F368" s="21">
        <v>5</v>
      </c>
      <c r="G368" s="21">
        <v>6</v>
      </c>
      <c r="H368" s="21">
        <v>7</v>
      </c>
      <c r="I368" s="21">
        <v>8</v>
      </c>
      <c r="J368" s="21">
        <v>9</v>
      </c>
      <c r="K368" s="21">
        <v>10</v>
      </c>
      <c r="L368" s="21">
        <v>11</v>
      </c>
      <c r="M368" s="106">
        <v>12</v>
      </c>
      <c r="N368" s="442"/>
      <c r="O368" s="105"/>
    </row>
    <row r="369" spans="1:15" ht="27.75" customHeight="1" x14ac:dyDescent="0.35">
      <c r="A369" s="14" t="s">
        <v>2</v>
      </c>
      <c r="B369" s="22"/>
      <c r="C369" s="22"/>
      <c r="D369" s="327"/>
      <c r="E369" s="356"/>
      <c r="F369" s="22"/>
      <c r="G369" s="20"/>
      <c r="H369" s="1"/>
      <c r="I369" s="1"/>
      <c r="J369" s="1"/>
      <c r="K369" s="1"/>
      <c r="L369" s="1"/>
      <c r="M369" s="3"/>
      <c r="N369" s="442"/>
      <c r="O369" s="102"/>
    </row>
    <row r="370" spans="1:15" ht="27.75" customHeight="1" x14ac:dyDescent="0.35">
      <c r="A370" s="13" t="s">
        <v>3</v>
      </c>
      <c r="B370" s="22"/>
      <c r="C370" s="22"/>
      <c r="D370" s="327"/>
      <c r="E370" s="356"/>
      <c r="F370" s="22"/>
      <c r="G370" s="20"/>
      <c r="H370" s="1"/>
      <c r="I370" s="1"/>
      <c r="J370" s="1"/>
      <c r="K370" s="1"/>
      <c r="L370" s="1"/>
      <c r="M370" s="3"/>
      <c r="N370" s="442"/>
      <c r="O370" s="102"/>
    </row>
    <row r="371" spans="1:15" ht="27.75" customHeight="1" x14ac:dyDescent="0.35">
      <c r="A371" s="13" t="s">
        <v>4</v>
      </c>
      <c r="B371" s="22"/>
      <c r="C371" s="22"/>
      <c r="D371" s="327"/>
      <c r="E371" s="356"/>
      <c r="F371" s="22"/>
      <c r="G371" s="20"/>
      <c r="H371" s="1"/>
      <c r="I371" s="1"/>
      <c r="J371" s="1"/>
      <c r="K371" s="1"/>
      <c r="L371" s="1"/>
      <c r="M371" s="3"/>
      <c r="N371" s="442"/>
      <c r="O371" s="102"/>
    </row>
    <row r="372" spans="1:15" ht="27.75" x14ac:dyDescent="0.35">
      <c r="A372" s="14" t="s">
        <v>5</v>
      </c>
      <c r="B372" s="94">
        <f>B371</f>
        <v>0</v>
      </c>
      <c r="C372" s="94">
        <f>B372+C371</f>
        <v>0</v>
      </c>
      <c r="D372" s="327">
        <f t="shared" ref="D372" si="89">C372+D371</f>
        <v>0</v>
      </c>
      <c r="E372" s="356">
        <f t="shared" ref="E372" si="90">D372+E371</f>
        <v>0</v>
      </c>
      <c r="F372" s="94">
        <f t="shared" ref="F372" si="91">E372+F371</f>
        <v>0</v>
      </c>
      <c r="G372" s="20"/>
      <c r="H372" s="1"/>
      <c r="I372" s="1"/>
      <c r="J372" s="1"/>
      <c r="K372" s="1"/>
      <c r="L372" s="1"/>
      <c r="M372" s="3"/>
      <c r="N372" s="442"/>
      <c r="O372" s="102"/>
    </row>
    <row r="373" spans="1:15" x14ac:dyDescent="0.35">
      <c r="A373" s="15" t="s">
        <v>8</v>
      </c>
      <c r="B373" s="49"/>
      <c r="C373" s="49"/>
      <c r="D373" s="329"/>
      <c r="E373" s="322"/>
      <c r="F373" s="49"/>
      <c r="G373" s="54"/>
      <c r="H373" s="5"/>
      <c r="I373" s="5"/>
      <c r="J373" s="5"/>
      <c r="K373" s="5"/>
      <c r="L373" s="5"/>
      <c r="M373" s="5"/>
      <c r="N373" s="442"/>
      <c r="O373" s="102"/>
    </row>
    <row r="374" spans="1:15" x14ac:dyDescent="0.35">
      <c r="A374" s="15" t="s">
        <v>9</v>
      </c>
      <c r="B374" s="49"/>
      <c r="C374" s="49"/>
      <c r="D374" s="329"/>
      <c r="E374" s="322"/>
      <c r="F374" s="49"/>
      <c r="G374" s="54"/>
      <c r="H374" s="5"/>
      <c r="I374" s="5"/>
      <c r="J374" s="5"/>
      <c r="K374" s="5"/>
      <c r="L374" s="5"/>
      <c r="M374" s="5"/>
      <c r="N374" s="442"/>
      <c r="O374" s="102"/>
    </row>
    <row r="375" spans="1:15" ht="23.25" customHeight="1" x14ac:dyDescent="0.35">
      <c r="A375" s="15" t="s">
        <v>6</v>
      </c>
      <c r="B375" s="49"/>
      <c r="C375" s="49"/>
      <c r="D375" s="399" t="e">
        <f>B365+C365+D365+E365+F365-MIN(B365:F365)</f>
        <v>#N/A</v>
      </c>
      <c r="E375" s="400"/>
      <c r="F375" s="103" t="s">
        <v>4</v>
      </c>
      <c r="G375" s="54"/>
      <c r="H375" s="399">
        <f>F372</f>
        <v>0</v>
      </c>
      <c r="I375" s="400"/>
      <c r="J375" s="5" t="s">
        <v>7</v>
      </c>
      <c r="K375" s="5"/>
      <c r="L375" s="397"/>
      <c r="M375" s="398"/>
      <c r="N375" s="442"/>
      <c r="O375" s="102"/>
    </row>
    <row r="376" spans="1:15" s="178" customFormat="1" ht="26.25" thickBot="1" x14ac:dyDescent="0.4">
      <c r="A376" s="176"/>
      <c r="B376" s="96">
        <f>IF(B371=1,LOOKUP(B374,$Z$2:$Z$32,$AA$1:$AA$32),IF(B371=0.5,LOOKUP(B374,$Z$2:$Z$32,$AB$2:$AB$32),LOOKUP(B374,$Z$2:$Z$32,$AC$2:$AC$32)))</f>
        <v>-15</v>
      </c>
      <c r="C376" s="96">
        <f t="shared" ref="C376:F376" si="92">IF(C371=1,LOOKUP(C374,$Z$2:$Z$32,$AA$1:$AA$32),IF(C371=0.5,LOOKUP(C374,$Z$2:$Z$32,$AB$2:$AB$32),LOOKUP(C374,$Z$2:$Z$32,$AC$2:$AC$32)))</f>
        <v>-15</v>
      </c>
      <c r="D376" s="324">
        <f t="shared" si="92"/>
        <v>-15</v>
      </c>
      <c r="E376" s="325">
        <f t="shared" si="92"/>
        <v>-15</v>
      </c>
      <c r="F376" s="96">
        <f t="shared" si="92"/>
        <v>-15</v>
      </c>
      <c r="G376" s="97">
        <f>SUM(B376:F376)</f>
        <v>-75</v>
      </c>
      <c r="H376" s="98"/>
      <c r="I376" s="98"/>
      <c r="J376" s="98"/>
      <c r="K376" s="98"/>
      <c r="L376" s="98"/>
      <c r="M376" s="98"/>
      <c r="N376" s="443"/>
      <c r="O376" s="177"/>
    </row>
    <row r="377" spans="1:15" ht="26.25" thickBot="1" x14ac:dyDescent="0.4">
      <c r="A377" s="16"/>
      <c r="B377" s="50"/>
      <c r="C377" s="50"/>
      <c r="D377" s="324"/>
      <c r="E377" s="325"/>
      <c r="F377" s="50"/>
      <c r="G377" s="174"/>
      <c r="H377" s="17"/>
      <c r="I377" s="17"/>
      <c r="J377" s="17"/>
      <c r="K377" s="17"/>
      <c r="L377" s="17"/>
      <c r="M377" s="18"/>
      <c r="N377" s="175"/>
    </row>
    <row r="378" spans="1:15" s="178" customFormat="1" ht="12.75" customHeight="1" x14ac:dyDescent="0.2">
      <c r="A378" s="172" t="s">
        <v>1</v>
      </c>
      <c r="B378" s="179" t="e">
        <f>LOOKUP(B382,$Q$1:$Q$49,$R$1:$R$49)</f>
        <v>#N/A</v>
      </c>
      <c r="C378" s="179" t="e">
        <f t="shared" ref="C378:F378" si="93">LOOKUP(C382,$Q$1:$Q$49,$R$1:$R$49)</f>
        <v>#N/A</v>
      </c>
      <c r="D378" s="366" t="e">
        <f t="shared" si="93"/>
        <v>#N/A</v>
      </c>
      <c r="E378" s="391" t="e">
        <f t="shared" si="93"/>
        <v>#N/A</v>
      </c>
      <c r="F378" s="179" t="e">
        <f t="shared" si="93"/>
        <v>#N/A</v>
      </c>
      <c r="G378" s="180"/>
      <c r="H378" s="180"/>
      <c r="I378" s="180"/>
      <c r="J378" s="180"/>
      <c r="K378" s="180"/>
      <c r="L378" s="180"/>
      <c r="M378" s="180"/>
      <c r="N378" s="442"/>
      <c r="O378" s="177"/>
    </row>
    <row r="379" spans="1:15" ht="25.5" customHeight="1" x14ac:dyDescent="0.4">
      <c r="A379" s="439"/>
      <c r="B379" s="418"/>
      <c r="C379" s="419"/>
      <c r="D379" s="419"/>
      <c r="E379" s="419"/>
      <c r="F379" s="419"/>
      <c r="G379" s="419"/>
      <c r="H379" s="419"/>
      <c r="I379" s="419"/>
      <c r="J379" s="419"/>
      <c r="K379" s="418" t="s">
        <v>22</v>
      </c>
      <c r="L379" s="419"/>
      <c r="M379" s="419"/>
      <c r="N379" s="442"/>
      <c r="O379" s="102"/>
    </row>
    <row r="380" spans="1:15" ht="27.75" customHeight="1" x14ac:dyDescent="0.4">
      <c r="A380" s="440"/>
      <c r="B380" s="419"/>
      <c r="C380" s="419"/>
      <c r="D380" s="419"/>
      <c r="E380" s="419"/>
      <c r="F380" s="419"/>
      <c r="G380" s="419"/>
      <c r="H380" s="419"/>
      <c r="I380" s="419"/>
      <c r="J380" s="419"/>
      <c r="K380" s="418" t="s">
        <v>21</v>
      </c>
      <c r="L380" s="419"/>
      <c r="M380" s="419"/>
      <c r="N380" s="442"/>
      <c r="O380" s="102"/>
    </row>
    <row r="381" spans="1:15" ht="27.75" customHeight="1" x14ac:dyDescent="0.35">
      <c r="A381" s="13" t="s">
        <v>0</v>
      </c>
      <c r="B381" s="22">
        <v>1</v>
      </c>
      <c r="C381" s="22">
        <v>2</v>
      </c>
      <c r="D381" s="327">
        <v>3</v>
      </c>
      <c r="E381" s="356">
        <v>4</v>
      </c>
      <c r="F381" s="22">
        <v>5</v>
      </c>
      <c r="G381" s="21">
        <v>6</v>
      </c>
      <c r="H381" s="2">
        <v>7</v>
      </c>
      <c r="I381" s="2">
        <v>8</v>
      </c>
      <c r="J381" s="2">
        <v>9</v>
      </c>
      <c r="K381" s="2">
        <v>10</v>
      </c>
      <c r="L381" s="2">
        <v>11</v>
      </c>
      <c r="M381" s="2">
        <v>12</v>
      </c>
      <c r="N381" s="442"/>
      <c r="O381" s="102"/>
    </row>
    <row r="382" spans="1:15" ht="27.75" customHeight="1" x14ac:dyDescent="0.35">
      <c r="A382" s="14" t="s">
        <v>2</v>
      </c>
      <c r="B382" s="22"/>
      <c r="C382" s="22"/>
      <c r="D382" s="327"/>
      <c r="E382" s="356"/>
      <c r="F382" s="22"/>
      <c r="G382" s="20"/>
      <c r="H382" s="1"/>
      <c r="I382" s="1"/>
      <c r="J382" s="1"/>
      <c r="K382" s="1"/>
      <c r="L382" s="1"/>
      <c r="M382" s="1"/>
      <c r="N382" s="442"/>
      <c r="O382" s="102"/>
    </row>
    <row r="383" spans="1:15" ht="27.75" customHeight="1" x14ac:dyDescent="0.35">
      <c r="A383" s="13" t="s">
        <v>3</v>
      </c>
      <c r="B383" s="22"/>
      <c r="C383" s="22"/>
      <c r="D383" s="327"/>
      <c r="E383" s="356"/>
      <c r="F383" s="22"/>
      <c r="G383" s="20"/>
      <c r="H383" s="1"/>
      <c r="I383" s="1"/>
      <c r="J383" s="1"/>
      <c r="K383" s="1"/>
      <c r="L383" s="1"/>
      <c r="M383" s="1"/>
      <c r="N383" s="442"/>
      <c r="O383" s="102"/>
    </row>
    <row r="384" spans="1:15" ht="27.75" customHeight="1" x14ac:dyDescent="0.35">
      <c r="A384" s="13" t="s">
        <v>4</v>
      </c>
      <c r="B384" s="22"/>
      <c r="C384" s="22"/>
      <c r="D384" s="327"/>
      <c r="E384" s="356"/>
      <c r="F384" s="22"/>
      <c r="G384" s="20"/>
      <c r="H384" s="1"/>
      <c r="I384" s="1"/>
      <c r="J384" s="1"/>
      <c r="K384" s="1"/>
      <c r="L384" s="1"/>
      <c r="M384" s="1"/>
      <c r="N384" s="442"/>
      <c r="O384" s="102"/>
    </row>
    <row r="385" spans="1:15" ht="27.75" x14ac:dyDescent="0.35">
      <c r="A385" s="14" t="s">
        <v>5</v>
      </c>
      <c r="B385" s="94">
        <f>B384</f>
        <v>0</v>
      </c>
      <c r="C385" s="94">
        <f>B385+C384</f>
        <v>0</v>
      </c>
      <c r="D385" s="327">
        <f t="shared" ref="D385" si="94">C385+D384</f>
        <v>0</v>
      </c>
      <c r="E385" s="356">
        <f t="shared" ref="E385" si="95">D385+E384</f>
        <v>0</v>
      </c>
      <c r="F385" s="94">
        <f t="shared" ref="F385" si="96">E385+F384</f>
        <v>0</v>
      </c>
      <c r="G385" s="181"/>
      <c r="H385" s="1"/>
      <c r="I385" s="1"/>
      <c r="J385" s="1"/>
      <c r="K385" s="1"/>
      <c r="L385" s="1"/>
      <c r="M385" s="1"/>
      <c r="N385" s="442"/>
      <c r="O385" s="102"/>
    </row>
    <row r="386" spans="1:15" x14ac:dyDescent="0.35">
      <c r="A386" s="15" t="s">
        <v>8</v>
      </c>
      <c r="B386" s="49"/>
      <c r="C386" s="49"/>
      <c r="D386" s="329"/>
      <c r="E386" s="322"/>
      <c r="F386" s="49"/>
      <c r="G386" s="54"/>
      <c r="H386" s="5"/>
      <c r="I386" s="5"/>
      <c r="J386" s="5"/>
      <c r="K386" s="5"/>
      <c r="L386" s="5"/>
      <c r="M386" s="6"/>
      <c r="N386" s="442"/>
      <c r="O386" s="102"/>
    </row>
    <row r="387" spans="1:15" x14ac:dyDescent="0.35">
      <c r="A387" s="15" t="s">
        <v>9</v>
      </c>
      <c r="B387" s="49"/>
      <c r="C387" s="49"/>
      <c r="D387" s="329"/>
      <c r="E387" s="322"/>
      <c r="F387" s="49"/>
      <c r="G387" s="54"/>
      <c r="H387" s="5"/>
      <c r="I387" s="5"/>
      <c r="J387" s="5"/>
      <c r="K387" s="5"/>
      <c r="L387" s="5"/>
      <c r="M387" s="6"/>
      <c r="N387" s="442"/>
      <c r="O387" s="102"/>
    </row>
    <row r="388" spans="1:15" ht="23.25" customHeight="1" x14ac:dyDescent="0.35">
      <c r="A388" s="15" t="s">
        <v>6</v>
      </c>
      <c r="B388" s="49"/>
      <c r="C388" s="49"/>
      <c r="D388" s="399" t="e">
        <f>B378+C378+D378+E378+F378-MIN(B378:F378)</f>
        <v>#N/A</v>
      </c>
      <c r="E388" s="400"/>
      <c r="F388" s="103" t="s">
        <v>4</v>
      </c>
      <c r="G388" s="54"/>
      <c r="H388" s="399">
        <f>F385</f>
        <v>0</v>
      </c>
      <c r="I388" s="400"/>
      <c r="J388" s="5" t="s">
        <v>7</v>
      </c>
      <c r="K388" s="5"/>
      <c r="L388" s="3"/>
      <c r="M388" s="4"/>
      <c r="N388" s="442"/>
      <c r="O388" s="102"/>
    </row>
    <row r="389" spans="1:15" ht="26.25" thickBot="1" x14ac:dyDescent="0.4">
      <c r="A389" s="16"/>
      <c r="B389" s="96">
        <f>IF(B384=1,LOOKUP(B387,$Z$2:$Z$32,$AA$1:$AA$32),IF(B384=0.5,LOOKUP(B387,$Z$2:$Z$32,$AB$2:$AB$32),LOOKUP(B387,$Z$2:$Z$32,$AC$2:$AC$32)))</f>
        <v>-15</v>
      </c>
      <c r="C389" s="96">
        <f t="shared" ref="C389:F389" si="97">IF(C384=1,LOOKUP(C387,$Z$2:$Z$32,$AA$1:$AA$32),IF(C384=0.5,LOOKUP(C387,$Z$2:$Z$32,$AB$2:$AB$32),LOOKUP(C387,$Z$2:$Z$32,$AC$2:$AC$32)))</f>
        <v>-15</v>
      </c>
      <c r="D389" s="324">
        <f t="shared" si="97"/>
        <v>-15</v>
      </c>
      <c r="E389" s="325">
        <f t="shared" si="97"/>
        <v>-15</v>
      </c>
      <c r="F389" s="96">
        <f t="shared" si="97"/>
        <v>-15</v>
      </c>
      <c r="G389" s="97">
        <f>SUM(B389:F389)</f>
        <v>-75</v>
      </c>
      <c r="H389" s="17"/>
      <c r="I389" s="17"/>
      <c r="J389" s="17"/>
      <c r="K389" s="17"/>
      <c r="L389" s="17"/>
      <c r="M389" s="18"/>
      <c r="N389" s="443"/>
      <c r="O389" s="102"/>
    </row>
    <row r="390" spans="1:15" ht="26.25" thickBot="1" x14ac:dyDescent="0.4"/>
    <row r="391" spans="1:15" s="55" customFormat="1" ht="12.75" customHeight="1" x14ac:dyDescent="0.2">
      <c r="A391" s="10" t="s">
        <v>1</v>
      </c>
      <c r="B391" s="184" t="e">
        <f>LOOKUP(B395,$Q$1:$Q$49,$R$1:$R$49)</f>
        <v>#N/A</v>
      </c>
      <c r="C391" s="184" t="e">
        <f t="shared" ref="C391:F391" si="98">LOOKUP(C395,$Q$1:$Q$49,$R$1:$R$49)</f>
        <v>#N/A</v>
      </c>
      <c r="D391" s="367" t="e">
        <f t="shared" si="98"/>
        <v>#N/A</v>
      </c>
      <c r="E391" s="369" t="e">
        <f t="shared" si="98"/>
        <v>#N/A</v>
      </c>
      <c r="F391" s="184" t="e">
        <f t="shared" si="98"/>
        <v>#N/A</v>
      </c>
      <c r="G391" s="58"/>
      <c r="H391" s="58"/>
      <c r="I391" s="58"/>
      <c r="J391" s="58"/>
      <c r="K391" s="58"/>
      <c r="L391" s="58"/>
      <c r="M391" s="182"/>
      <c r="N391" s="441"/>
      <c r="O391" s="105"/>
    </row>
    <row r="392" spans="1:15" ht="25.5" customHeight="1" x14ac:dyDescent="0.4">
      <c r="A392" s="439"/>
      <c r="B392" s="448"/>
      <c r="C392" s="448"/>
      <c r="D392" s="448"/>
      <c r="E392" s="448"/>
      <c r="F392" s="448"/>
      <c r="G392" s="448"/>
      <c r="H392" s="448"/>
      <c r="I392" s="448"/>
      <c r="J392" s="448"/>
      <c r="K392" s="418" t="s">
        <v>22</v>
      </c>
      <c r="L392" s="418"/>
      <c r="M392" s="418"/>
      <c r="N392" s="442"/>
      <c r="O392" s="102"/>
    </row>
    <row r="393" spans="1:15" ht="25.5" customHeight="1" x14ac:dyDescent="0.4">
      <c r="A393" s="444"/>
      <c r="B393" s="448"/>
      <c r="C393" s="448"/>
      <c r="D393" s="448"/>
      <c r="E393" s="448"/>
      <c r="F393" s="448"/>
      <c r="G393" s="448"/>
      <c r="H393" s="448"/>
      <c r="I393" s="448"/>
      <c r="J393" s="448"/>
      <c r="K393" s="411" t="s">
        <v>21</v>
      </c>
      <c r="L393" s="411"/>
      <c r="M393" s="411"/>
      <c r="N393" s="442"/>
      <c r="O393" s="102"/>
    </row>
    <row r="394" spans="1:15" s="55" customFormat="1" ht="27.75" customHeight="1" x14ac:dyDescent="0.2">
      <c r="A394" s="13" t="s">
        <v>0</v>
      </c>
      <c r="B394" s="21">
        <v>1</v>
      </c>
      <c r="C394" s="21">
        <v>2</v>
      </c>
      <c r="D394" s="356">
        <v>3</v>
      </c>
      <c r="E394" s="356">
        <v>4</v>
      </c>
      <c r="F394" s="21">
        <v>5</v>
      </c>
      <c r="G394" s="21">
        <v>6</v>
      </c>
      <c r="H394" s="21">
        <v>7</v>
      </c>
      <c r="I394" s="21">
        <v>8</v>
      </c>
      <c r="J394" s="21">
        <v>9</v>
      </c>
      <c r="K394" s="21">
        <v>10</v>
      </c>
      <c r="L394" s="21">
        <v>11</v>
      </c>
      <c r="M394" s="106">
        <v>12</v>
      </c>
      <c r="N394" s="442"/>
      <c r="O394" s="105"/>
    </row>
    <row r="395" spans="1:15" ht="27.75" customHeight="1" x14ac:dyDescent="0.35">
      <c r="A395" s="13" t="s">
        <v>2</v>
      </c>
      <c r="B395" s="22"/>
      <c r="C395" s="22"/>
      <c r="D395" s="327"/>
      <c r="E395" s="356"/>
      <c r="F395" s="22"/>
      <c r="G395" s="20"/>
      <c r="H395" s="1"/>
      <c r="I395" s="1"/>
      <c r="J395" s="1"/>
      <c r="K395" s="1"/>
      <c r="L395" s="1"/>
      <c r="M395" s="3"/>
      <c r="N395" s="442"/>
      <c r="O395" s="102"/>
    </row>
    <row r="396" spans="1:15" ht="27.75" customHeight="1" x14ac:dyDescent="0.35">
      <c r="A396" s="13" t="s">
        <v>3</v>
      </c>
      <c r="B396" s="22"/>
      <c r="C396" s="22"/>
      <c r="D396" s="327"/>
      <c r="E396" s="356"/>
      <c r="F396" s="22"/>
      <c r="G396" s="20"/>
      <c r="H396" s="1"/>
      <c r="I396" s="1"/>
      <c r="J396" s="1"/>
      <c r="K396" s="1"/>
      <c r="L396" s="1"/>
      <c r="M396" s="3"/>
      <c r="N396" s="442"/>
      <c r="O396" s="102"/>
    </row>
    <row r="397" spans="1:15" ht="27.75" customHeight="1" x14ac:dyDescent="0.35">
      <c r="A397" s="13" t="s">
        <v>4</v>
      </c>
      <c r="B397" s="22"/>
      <c r="C397" s="22"/>
      <c r="D397" s="327"/>
      <c r="E397" s="356"/>
      <c r="F397" s="22"/>
      <c r="G397" s="20"/>
      <c r="H397" s="1"/>
      <c r="I397" s="1"/>
      <c r="J397" s="1"/>
      <c r="K397" s="1"/>
      <c r="L397" s="1"/>
      <c r="M397" s="3"/>
      <c r="N397" s="442"/>
      <c r="O397" s="102"/>
    </row>
    <row r="398" spans="1:15" s="183" customFormat="1" x14ac:dyDescent="0.2">
      <c r="A398" s="144" t="s">
        <v>5</v>
      </c>
      <c r="B398" s="145">
        <f>B397</f>
        <v>0</v>
      </c>
      <c r="C398" s="145">
        <f>B398+C397</f>
        <v>0</v>
      </c>
      <c r="D398" s="316">
        <f t="shared" ref="D398" si="99">C398+D397</f>
        <v>0</v>
      </c>
      <c r="E398" s="354">
        <f t="shared" ref="E398" si="100">D398+E397</f>
        <v>0</v>
      </c>
      <c r="F398" s="145">
        <f t="shared" ref="F398" si="101">E398+F397</f>
        <v>0</v>
      </c>
      <c r="G398" s="139"/>
      <c r="H398" s="162"/>
      <c r="I398" s="162"/>
      <c r="J398" s="162"/>
      <c r="K398" s="162"/>
      <c r="L398" s="162"/>
      <c r="M398" s="143"/>
      <c r="N398" s="442"/>
      <c r="O398" s="147"/>
    </row>
    <row r="399" spans="1:15" x14ac:dyDescent="0.35">
      <c r="A399" s="15" t="s">
        <v>8</v>
      </c>
      <c r="B399" s="49"/>
      <c r="C399" s="49"/>
      <c r="D399" s="329"/>
      <c r="E399" s="322"/>
      <c r="F399" s="49"/>
      <c r="G399" s="54"/>
      <c r="H399" s="5"/>
      <c r="I399" s="5"/>
      <c r="J399" s="5"/>
      <c r="K399" s="5"/>
      <c r="L399" s="5"/>
      <c r="M399" s="5"/>
      <c r="N399" s="442"/>
      <c r="O399" s="102"/>
    </row>
    <row r="400" spans="1:15" x14ac:dyDescent="0.35">
      <c r="A400" s="15" t="s">
        <v>9</v>
      </c>
      <c r="B400" s="49"/>
      <c r="C400" s="49"/>
      <c r="D400" s="329"/>
      <c r="E400" s="322"/>
      <c r="F400" s="49"/>
      <c r="G400" s="54"/>
      <c r="H400" s="5"/>
      <c r="I400" s="5"/>
      <c r="J400" s="5"/>
      <c r="K400" s="5"/>
      <c r="L400" s="5"/>
      <c r="M400" s="5"/>
      <c r="N400" s="442"/>
      <c r="O400" s="102"/>
    </row>
    <row r="401" spans="1:15" ht="23.25" customHeight="1" x14ac:dyDescent="0.35">
      <c r="A401" s="15" t="s">
        <v>6</v>
      </c>
      <c r="B401" s="49"/>
      <c r="C401" s="49"/>
      <c r="D401" s="399" t="e">
        <f>B391+C391+D391+E391+F391-MIN(B391:F391)</f>
        <v>#N/A</v>
      </c>
      <c r="E401" s="400"/>
      <c r="F401" s="103" t="s">
        <v>4</v>
      </c>
      <c r="G401" s="54"/>
      <c r="H401" s="399">
        <f>F398</f>
        <v>0</v>
      </c>
      <c r="I401" s="400"/>
      <c r="J401" s="5" t="s">
        <v>7</v>
      </c>
      <c r="K401" s="5"/>
      <c r="L401" s="403"/>
      <c r="M401" s="404"/>
      <c r="N401" s="442"/>
      <c r="O401" s="102"/>
    </row>
    <row r="402" spans="1:15" ht="26.25" thickBot="1" x14ac:dyDescent="0.4">
      <c r="A402" s="16"/>
      <c r="B402" s="96">
        <f>IF(B397=1,LOOKUP(B400,$Z$2:$Z$32,$AA$1:$AA$32),IF(B397=0.5,LOOKUP(B400,$Z$2:$Z$32,$AB$2:$AB$32),LOOKUP(B400,$Z$2:$Z$32,$AC$2:$AC$32)))</f>
        <v>-15</v>
      </c>
      <c r="C402" s="96">
        <f t="shared" ref="C402:F402" si="102">IF(C397=1,LOOKUP(C400,$Z$2:$Z$32,$AA$1:$AA$32),IF(C397=0.5,LOOKUP(C400,$Z$2:$Z$32,$AB$2:$AB$32),LOOKUP(C400,$Z$2:$Z$32,$AC$2:$AC$32)))</f>
        <v>-15</v>
      </c>
      <c r="D402" s="324">
        <f t="shared" si="102"/>
        <v>-15</v>
      </c>
      <c r="E402" s="325">
        <f t="shared" si="102"/>
        <v>-15</v>
      </c>
      <c r="F402" s="96">
        <f t="shared" si="102"/>
        <v>-15</v>
      </c>
      <c r="G402" s="97">
        <f>SUM(B402:F402)</f>
        <v>-75</v>
      </c>
      <c r="H402" s="17"/>
      <c r="I402" s="17"/>
      <c r="J402" s="17"/>
      <c r="K402" s="17"/>
      <c r="L402" s="17"/>
      <c r="M402" s="17"/>
      <c r="N402" s="443"/>
      <c r="O402" s="102"/>
    </row>
    <row r="403" spans="1:15" ht="26.25" thickBot="1" x14ac:dyDescent="0.4">
      <c r="A403" s="19"/>
      <c r="B403" s="49"/>
      <c r="C403" s="49"/>
      <c r="D403" s="329"/>
      <c r="E403" s="322"/>
      <c r="F403" s="49"/>
      <c r="G403" s="54"/>
      <c r="H403" s="5"/>
      <c r="I403" s="5"/>
      <c r="J403" s="5"/>
      <c r="K403" s="5"/>
      <c r="L403" s="5"/>
      <c r="M403" s="5"/>
      <c r="N403" s="5"/>
      <c r="O403" s="5"/>
    </row>
    <row r="404" spans="1:15" s="55" customFormat="1" ht="12.75" x14ac:dyDescent="0.2">
      <c r="A404" s="10" t="s">
        <v>1</v>
      </c>
      <c r="B404" s="184" t="e">
        <f>LOOKUP(B408,$Q$1:$Q$49,$R$1:$R$49)</f>
        <v>#N/A</v>
      </c>
      <c r="C404" s="184" t="e">
        <f t="shared" ref="C404:F404" si="103">LOOKUP(C408,$Q$1:$Q$49,$R$1:$R$49)</f>
        <v>#N/A</v>
      </c>
      <c r="D404" s="367" t="e">
        <f t="shared" si="103"/>
        <v>#N/A</v>
      </c>
      <c r="E404" s="369" t="e">
        <f t="shared" si="103"/>
        <v>#N/A</v>
      </c>
      <c r="F404" s="184" t="e">
        <f t="shared" si="103"/>
        <v>#N/A</v>
      </c>
      <c r="G404" s="185"/>
      <c r="H404" s="58"/>
      <c r="I404" s="58"/>
      <c r="J404" s="58"/>
      <c r="K404" s="58"/>
      <c r="L404" s="58"/>
      <c r="M404" s="182"/>
      <c r="N404" s="441"/>
      <c r="O404" s="105"/>
    </row>
    <row r="405" spans="1:15" ht="12.75" x14ac:dyDescent="0.2">
      <c r="A405" s="439"/>
      <c r="B405" s="412"/>
      <c r="C405" s="413"/>
      <c r="D405" s="413"/>
      <c r="E405" s="413"/>
      <c r="F405" s="413"/>
      <c r="G405" s="413"/>
      <c r="H405" s="413"/>
      <c r="I405" s="413"/>
      <c r="J405" s="413"/>
      <c r="K405" s="413"/>
      <c r="L405" s="413"/>
      <c r="M405" s="413"/>
      <c r="N405" s="442"/>
      <c r="O405" s="102"/>
    </row>
    <row r="406" spans="1:15" ht="39" customHeight="1" x14ac:dyDescent="0.2">
      <c r="A406" s="444"/>
      <c r="B406" s="415"/>
      <c r="C406" s="416"/>
      <c r="D406" s="416"/>
      <c r="E406" s="416"/>
      <c r="F406" s="416"/>
      <c r="G406" s="416"/>
      <c r="H406" s="416"/>
      <c r="I406" s="416"/>
      <c r="J406" s="416"/>
      <c r="K406" s="416"/>
      <c r="L406" s="416"/>
      <c r="M406" s="416"/>
      <c r="N406" s="442"/>
      <c r="O406" s="102"/>
    </row>
    <row r="407" spans="1:15" s="55" customFormat="1" ht="27.75" customHeight="1" x14ac:dyDescent="0.2">
      <c r="A407" s="13" t="s">
        <v>0</v>
      </c>
      <c r="B407" s="21">
        <v>1</v>
      </c>
      <c r="C407" s="21">
        <v>2</v>
      </c>
      <c r="D407" s="356">
        <v>3</v>
      </c>
      <c r="E407" s="356">
        <v>4</v>
      </c>
      <c r="F407" s="21">
        <v>5</v>
      </c>
      <c r="G407" s="21">
        <v>6</v>
      </c>
      <c r="H407" s="21">
        <v>7</v>
      </c>
      <c r="I407" s="21">
        <v>8</v>
      </c>
      <c r="J407" s="21">
        <v>9</v>
      </c>
      <c r="K407" s="21">
        <v>10</v>
      </c>
      <c r="L407" s="21">
        <v>11</v>
      </c>
      <c r="M407" s="106">
        <v>12</v>
      </c>
      <c r="N407" s="442"/>
      <c r="O407" s="105"/>
    </row>
    <row r="408" spans="1:15" ht="27.75" customHeight="1" x14ac:dyDescent="0.35">
      <c r="A408" s="13" t="s">
        <v>2</v>
      </c>
      <c r="B408" s="22"/>
      <c r="C408" s="22"/>
      <c r="D408" s="327"/>
      <c r="E408" s="356"/>
      <c r="F408" s="22"/>
      <c r="G408" s="20"/>
      <c r="H408" s="1"/>
      <c r="I408" s="1"/>
      <c r="J408" s="1"/>
      <c r="K408" s="1"/>
      <c r="L408" s="1"/>
      <c r="M408" s="3"/>
      <c r="N408" s="442"/>
      <c r="O408" s="102"/>
    </row>
    <row r="409" spans="1:15" ht="27.75" customHeight="1" x14ac:dyDescent="0.35">
      <c r="A409" s="13" t="s">
        <v>3</v>
      </c>
      <c r="B409" s="22"/>
      <c r="C409" s="22"/>
      <c r="D409" s="327"/>
      <c r="E409" s="356"/>
      <c r="F409" s="22"/>
      <c r="G409" s="20"/>
      <c r="H409" s="1"/>
      <c r="I409" s="1"/>
      <c r="J409" s="1"/>
      <c r="K409" s="1"/>
      <c r="L409" s="1"/>
      <c r="M409" s="3"/>
      <c r="N409" s="442"/>
      <c r="O409" s="102"/>
    </row>
    <row r="410" spans="1:15" ht="27.75" customHeight="1" x14ac:dyDescent="0.35">
      <c r="A410" s="13" t="s">
        <v>4</v>
      </c>
      <c r="B410" s="22"/>
      <c r="C410" s="22"/>
      <c r="D410" s="327"/>
      <c r="E410" s="356"/>
      <c r="F410" s="22"/>
      <c r="G410" s="20"/>
      <c r="H410" s="1"/>
      <c r="I410" s="1"/>
      <c r="J410" s="1"/>
      <c r="K410" s="1"/>
      <c r="L410" s="1"/>
      <c r="M410" s="3"/>
      <c r="N410" s="442"/>
      <c r="O410" s="102"/>
    </row>
    <row r="411" spans="1:15" ht="27.75" x14ac:dyDescent="0.35">
      <c r="A411" s="14" t="s">
        <v>5</v>
      </c>
      <c r="B411" s="94">
        <f>B410</f>
        <v>0</v>
      </c>
      <c r="C411" s="94">
        <f>B411+C410</f>
        <v>0</v>
      </c>
      <c r="D411" s="327">
        <f t="shared" ref="D411" si="104">C411+D410</f>
        <v>0</v>
      </c>
      <c r="E411" s="356">
        <f t="shared" ref="E411" si="105">D411+E410</f>
        <v>0</v>
      </c>
      <c r="F411" s="94">
        <f t="shared" ref="F411" si="106">E411+F410</f>
        <v>0</v>
      </c>
      <c r="G411" s="20"/>
      <c r="H411" s="1"/>
      <c r="I411" s="1"/>
      <c r="J411" s="1"/>
      <c r="K411" s="1"/>
      <c r="L411" s="1"/>
      <c r="M411" s="3"/>
      <c r="N411" s="442"/>
      <c r="O411" s="102"/>
    </row>
    <row r="412" spans="1:15" x14ac:dyDescent="0.35">
      <c r="A412" s="15" t="s">
        <v>8</v>
      </c>
      <c r="B412" s="49"/>
      <c r="C412" s="49"/>
      <c r="D412" s="329"/>
      <c r="E412" s="322"/>
      <c r="F412" s="49"/>
      <c r="G412" s="54"/>
      <c r="H412" s="5"/>
      <c r="I412" s="5"/>
      <c r="J412" s="5"/>
      <c r="K412" s="5"/>
      <c r="L412" s="5"/>
      <c r="M412" s="5"/>
      <c r="N412" s="442"/>
      <c r="O412" s="102"/>
    </row>
    <row r="413" spans="1:15" x14ac:dyDescent="0.35">
      <c r="A413" s="15" t="s">
        <v>9</v>
      </c>
      <c r="B413" s="49"/>
      <c r="C413" s="49"/>
      <c r="D413" s="329"/>
      <c r="E413" s="322"/>
      <c r="F413" s="49"/>
      <c r="G413" s="54"/>
      <c r="H413" s="5"/>
      <c r="I413" s="5"/>
      <c r="J413" s="5"/>
      <c r="K413" s="5"/>
      <c r="L413" s="5"/>
      <c r="M413" s="5"/>
      <c r="N413" s="442"/>
      <c r="O413" s="102"/>
    </row>
    <row r="414" spans="1:15" ht="23.25" customHeight="1" x14ac:dyDescent="0.35">
      <c r="A414" s="15" t="s">
        <v>6</v>
      </c>
      <c r="B414" s="49"/>
      <c r="C414" s="49"/>
      <c r="D414" s="399" t="e">
        <f>B404+C404+D404+E404+F404-MIN(B404:F404)</f>
        <v>#N/A</v>
      </c>
      <c r="E414" s="400"/>
      <c r="F414" s="103" t="s">
        <v>4</v>
      </c>
      <c r="G414" s="54"/>
      <c r="H414" s="399">
        <f>F411</f>
        <v>0</v>
      </c>
      <c r="I414" s="400"/>
      <c r="J414" s="5" t="s">
        <v>7</v>
      </c>
      <c r="K414" s="5"/>
      <c r="L414" s="403"/>
      <c r="M414" s="404"/>
      <c r="N414" s="442"/>
      <c r="O414" s="102"/>
    </row>
    <row r="415" spans="1:15" ht="26.25" thickBot="1" x14ac:dyDescent="0.4">
      <c r="A415" s="16"/>
      <c r="B415" s="96">
        <f>IF(B410=1,LOOKUP(B413,$Z$2:$Z$32,$AA$1:$AA$32),IF(B410=0.5,LOOKUP(B413,$Z$2:$Z$32,$AB$2:$AB$32),LOOKUP(B413,$Z$2:$Z$32,$AC$2:$AC$32)))</f>
        <v>-15</v>
      </c>
      <c r="C415" s="96">
        <f t="shared" ref="C415:F415" si="107">IF(C410=1,LOOKUP(C413,$Z$2:$Z$32,$AA$1:$AA$32),IF(C410=0.5,LOOKUP(C413,$Z$2:$Z$32,$AB$2:$AB$32),LOOKUP(C413,$Z$2:$Z$32,$AC$2:$AC$32)))</f>
        <v>-15</v>
      </c>
      <c r="D415" s="324">
        <f t="shared" si="107"/>
        <v>-15</v>
      </c>
      <c r="E415" s="325">
        <f t="shared" si="107"/>
        <v>-15</v>
      </c>
      <c r="F415" s="96">
        <f t="shared" si="107"/>
        <v>-15</v>
      </c>
      <c r="G415" s="97">
        <f>SUM(B415:F415)</f>
        <v>-75</v>
      </c>
      <c r="H415" s="17"/>
      <c r="I415" s="17"/>
      <c r="J415" s="17"/>
      <c r="K415" s="17"/>
      <c r="L415" s="17"/>
      <c r="M415" s="17"/>
      <c r="N415" s="443"/>
      <c r="O415" s="102"/>
    </row>
    <row r="416" spans="1:15" ht="26.25" thickBot="1" x14ac:dyDescent="0.4">
      <c r="A416" s="7"/>
      <c r="B416" s="49"/>
      <c r="C416" s="49"/>
      <c r="D416" s="329"/>
      <c r="E416" s="322"/>
      <c r="F416" s="49"/>
      <c r="G416" s="54"/>
      <c r="H416" s="5"/>
      <c r="I416" s="5"/>
      <c r="J416" s="5"/>
      <c r="K416" s="5"/>
      <c r="L416" s="5"/>
      <c r="M416" s="5"/>
      <c r="N416" s="5"/>
      <c r="O416" s="5"/>
    </row>
    <row r="417" spans="1:15" s="55" customFormat="1" ht="12.75" x14ac:dyDescent="0.2">
      <c r="A417" s="10" t="s">
        <v>1</v>
      </c>
      <c r="B417" s="184" t="e">
        <f>LOOKUP(B421,$Q$1:$Q$49,$R$1:$R$49)</f>
        <v>#N/A</v>
      </c>
      <c r="C417" s="184" t="e">
        <f t="shared" ref="C417:F417" si="108">LOOKUP(C421,$Q$1:$Q$49,$R$1:$R$49)</f>
        <v>#N/A</v>
      </c>
      <c r="D417" s="367" t="e">
        <f t="shared" si="108"/>
        <v>#N/A</v>
      </c>
      <c r="E417" s="369" t="e">
        <f t="shared" si="108"/>
        <v>#N/A</v>
      </c>
      <c r="F417" s="184" t="e">
        <f t="shared" si="108"/>
        <v>#N/A</v>
      </c>
      <c r="G417" s="185"/>
      <c r="H417" s="58"/>
      <c r="I417" s="58"/>
      <c r="J417" s="58"/>
      <c r="K417" s="58"/>
      <c r="L417" s="58"/>
      <c r="M417" s="58"/>
      <c r="N417" s="441"/>
      <c r="O417" s="105"/>
    </row>
    <row r="418" spans="1:15" ht="12.75" x14ac:dyDescent="0.2">
      <c r="A418" s="439"/>
      <c r="B418" s="412"/>
      <c r="C418" s="413"/>
      <c r="D418" s="413"/>
      <c r="E418" s="413"/>
      <c r="F418" s="413"/>
      <c r="G418" s="413"/>
      <c r="H418" s="413"/>
      <c r="I418" s="413"/>
      <c r="J418" s="413"/>
      <c r="K418" s="413"/>
      <c r="L418" s="413"/>
      <c r="M418" s="414"/>
      <c r="N418" s="442"/>
      <c r="O418" s="102"/>
    </row>
    <row r="419" spans="1:15" ht="39" customHeight="1" x14ac:dyDescent="0.2">
      <c r="A419" s="440"/>
      <c r="B419" s="415"/>
      <c r="C419" s="416"/>
      <c r="D419" s="416"/>
      <c r="E419" s="416"/>
      <c r="F419" s="416"/>
      <c r="G419" s="416"/>
      <c r="H419" s="416"/>
      <c r="I419" s="416"/>
      <c r="J419" s="416"/>
      <c r="K419" s="416"/>
      <c r="L419" s="416"/>
      <c r="M419" s="417"/>
      <c r="N419" s="442"/>
      <c r="O419" s="102"/>
    </row>
    <row r="420" spans="1:15" s="55" customFormat="1" ht="27.75" customHeight="1" x14ac:dyDescent="0.2">
      <c r="A420" s="13" t="s">
        <v>0</v>
      </c>
      <c r="B420" s="21">
        <v>1</v>
      </c>
      <c r="C420" s="21">
        <v>2</v>
      </c>
      <c r="D420" s="356">
        <v>3</v>
      </c>
      <c r="E420" s="356">
        <v>4</v>
      </c>
      <c r="F420" s="21">
        <v>5</v>
      </c>
      <c r="G420" s="21">
        <v>6</v>
      </c>
      <c r="H420" s="21">
        <v>7</v>
      </c>
      <c r="I420" s="21">
        <v>8</v>
      </c>
      <c r="J420" s="21">
        <v>9</v>
      </c>
      <c r="K420" s="21">
        <v>10</v>
      </c>
      <c r="L420" s="21">
        <v>11</v>
      </c>
      <c r="M420" s="21">
        <v>12</v>
      </c>
      <c r="N420" s="442"/>
      <c r="O420" s="105"/>
    </row>
    <row r="421" spans="1:15" ht="27.75" customHeight="1" x14ac:dyDescent="0.35">
      <c r="A421" s="14" t="s">
        <v>2</v>
      </c>
      <c r="B421" s="22"/>
      <c r="C421" s="22"/>
      <c r="D421" s="327"/>
      <c r="E421" s="356"/>
      <c r="F421" s="22"/>
      <c r="G421" s="20"/>
      <c r="H421" s="1"/>
      <c r="I421" s="1"/>
      <c r="J421" s="1"/>
      <c r="K421" s="1"/>
      <c r="L421" s="1"/>
      <c r="M421" s="1"/>
      <c r="N421" s="442"/>
      <c r="O421" s="102"/>
    </row>
    <row r="422" spans="1:15" ht="27.75" customHeight="1" x14ac:dyDescent="0.35">
      <c r="A422" s="13" t="s">
        <v>3</v>
      </c>
      <c r="B422" s="22"/>
      <c r="C422" s="22"/>
      <c r="D422" s="327"/>
      <c r="E422" s="356"/>
      <c r="F422" s="22"/>
      <c r="G422" s="20"/>
      <c r="H422" s="1"/>
      <c r="I422" s="1"/>
      <c r="J422" s="1"/>
      <c r="K422" s="1"/>
      <c r="L422" s="1"/>
      <c r="M422" s="1"/>
      <c r="N422" s="442"/>
      <c r="O422" s="102"/>
    </row>
    <row r="423" spans="1:15" ht="27.75" customHeight="1" x14ac:dyDescent="0.35">
      <c r="A423" s="13" t="s">
        <v>4</v>
      </c>
      <c r="B423" s="22"/>
      <c r="C423" s="22"/>
      <c r="D423" s="327"/>
      <c r="E423" s="356"/>
      <c r="F423" s="22"/>
      <c r="G423" s="20"/>
      <c r="H423" s="1"/>
      <c r="I423" s="1"/>
      <c r="J423" s="1"/>
      <c r="K423" s="1"/>
      <c r="L423" s="1"/>
      <c r="M423" s="1"/>
      <c r="N423" s="442"/>
      <c r="O423" s="102"/>
    </row>
    <row r="424" spans="1:15" ht="27.75" x14ac:dyDescent="0.35">
      <c r="A424" s="14" t="s">
        <v>5</v>
      </c>
      <c r="B424" s="94">
        <f>B423</f>
        <v>0</v>
      </c>
      <c r="C424" s="94">
        <f>B424+C423</f>
        <v>0</v>
      </c>
      <c r="D424" s="327">
        <f t="shared" ref="D424" si="109">C424+D423</f>
        <v>0</v>
      </c>
      <c r="E424" s="356">
        <f t="shared" ref="E424" si="110">D424+E423</f>
        <v>0</v>
      </c>
      <c r="F424" s="94">
        <f t="shared" ref="F424" si="111">E424+F423</f>
        <v>0</v>
      </c>
      <c r="G424" s="20"/>
      <c r="H424" s="1"/>
      <c r="I424" s="1"/>
      <c r="J424" s="1"/>
      <c r="K424" s="1"/>
      <c r="L424" s="1"/>
      <c r="M424" s="1"/>
      <c r="N424" s="442"/>
      <c r="O424" s="102"/>
    </row>
    <row r="425" spans="1:15" x14ac:dyDescent="0.35">
      <c r="A425" s="15" t="s">
        <v>8</v>
      </c>
      <c r="B425" s="49"/>
      <c r="C425" s="49"/>
      <c r="D425" s="329"/>
      <c r="E425" s="322"/>
      <c r="F425" s="49"/>
      <c r="G425" s="54"/>
      <c r="H425" s="5"/>
      <c r="I425" s="5"/>
      <c r="J425" s="5"/>
      <c r="K425" s="5"/>
      <c r="L425" s="5"/>
      <c r="M425" s="6"/>
      <c r="N425" s="442"/>
      <c r="O425" s="102"/>
    </row>
    <row r="426" spans="1:15" x14ac:dyDescent="0.35">
      <c r="A426" s="15" t="s">
        <v>9</v>
      </c>
      <c r="B426" s="49"/>
      <c r="C426" s="49"/>
      <c r="D426" s="329"/>
      <c r="E426" s="322"/>
      <c r="F426" s="49"/>
      <c r="G426" s="54"/>
      <c r="H426" s="5"/>
      <c r="I426" s="5"/>
      <c r="J426" s="5"/>
      <c r="K426" s="5"/>
      <c r="L426" s="5"/>
      <c r="M426" s="6"/>
      <c r="N426" s="442"/>
      <c r="O426" s="102"/>
    </row>
    <row r="427" spans="1:15" ht="23.25" customHeight="1" x14ac:dyDescent="0.35">
      <c r="A427" s="15" t="s">
        <v>6</v>
      </c>
      <c r="B427" s="49"/>
      <c r="C427" s="49"/>
      <c r="D427" s="399" t="e">
        <f>B417+C417+D417+E417+F417-MIN(B417:F417)</f>
        <v>#N/A</v>
      </c>
      <c r="E427" s="400"/>
      <c r="F427" s="103" t="s">
        <v>4</v>
      </c>
      <c r="G427" s="54"/>
      <c r="H427" s="399">
        <f>F424</f>
        <v>0</v>
      </c>
      <c r="I427" s="400"/>
      <c r="J427" s="5" t="s">
        <v>7</v>
      </c>
      <c r="K427" s="5"/>
      <c r="L427" s="397"/>
      <c r="M427" s="398"/>
      <c r="N427" s="442"/>
      <c r="O427" s="102"/>
    </row>
    <row r="428" spans="1:15" ht="26.25" thickBot="1" x14ac:dyDescent="0.4">
      <c r="A428" s="16"/>
      <c r="B428" s="96">
        <f>IF(B423=1,LOOKUP(B426,$Z$2:$Z$32,$AA$1:$AA$32),IF(B423=0.5,LOOKUP(B426,$Z$2:$Z$32,$AB$2:$AB$32),LOOKUP(B426,$Z$2:$Z$32,$AC$2:$AC$32)))</f>
        <v>-15</v>
      </c>
      <c r="C428" s="96">
        <f t="shared" ref="C428:F428" si="112">IF(C423=1,LOOKUP(C426,$Z$2:$Z$32,$AA$1:$AA$32),IF(C423=0.5,LOOKUP(C426,$Z$2:$Z$32,$AB$2:$AB$32),LOOKUP(C426,$Z$2:$Z$32,$AC$2:$AC$32)))</f>
        <v>-15</v>
      </c>
      <c r="D428" s="324">
        <f t="shared" si="112"/>
        <v>-15</v>
      </c>
      <c r="E428" s="325">
        <f t="shared" si="112"/>
        <v>-15</v>
      </c>
      <c r="F428" s="96">
        <f t="shared" si="112"/>
        <v>-15</v>
      </c>
      <c r="G428" s="97">
        <f>SUM(B428:F428)</f>
        <v>-75</v>
      </c>
      <c r="H428" s="98"/>
      <c r="I428" s="17"/>
      <c r="J428" s="17"/>
      <c r="K428" s="17"/>
      <c r="L428" s="17"/>
      <c r="M428" s="18"/>
      <c r="N428" s="443"/>
      <c r="O428" s="102"/>
    </row>
    <row r="429" spans="1:15" ht="26.25" thickBot="1" x14ac:dyDescent="0.4">
      <c r="A429" s="19"/>
      <c r="B429" s="49"/>
      <c r="C429" s="49"/>
      <c r="D429" s="329"/>
      <c r="E429" s="322"/>
      <c r="F429" s="49"/>
      <c r="G429" s="54"/>
      <c r="H429" s="5"/>
      <c r="I429" s="5"/>
      <c r="J429" s="5"/>
      <c r="K429" s="5"/>
      <c r="L429" s="5"/>
      <c r="M429" s="6"/>
      <c r="N429" s="5"/>
      <c r="O429" s="5"/>
    </row>
    <row r="430" spans="1:15" s="55" customFormat="1" ht="12.75" x14ac:dyDescent="0.2">
      <c r="A430" s="10" t="s">
        <v>1</v>
      </c>
      <c r="B430" s="184" t="e">
        <f>LOOKUP(B434,$Q$1:$Q$49,$R$1:$R$49)</f>
        <v>#N/A</v>
      </c>
      <c r="C430" s="184" t="e">
        <f t="shared" ref="C430:F430" si="113">LOOKUP(C434,$Q$1:$Q$49,$R$1:$R$49)</f>
        <v>#N/A</v>
      </c>
      <c r="D430" s="367" t="e">
        <f t="shared" si="113"/>
        <v>#N/A</v>
      </c>
      <c r="E430" s="369" t="e">
        <f t="shared" si="113"/>
        <v>#N/A</v>
      </c>
      <c r="F430" s="184" t="e">
        <f t="shared" si="113"/>
        <v>#N/A</v>
      </c>
      <c r="G430" s="58"/>
      <c r="H430" s="58"/>
      <c r="I430" s="58"/>
      <c r="J430" s="58"/>
      <c r="K430" s="58"/>
      <c r="L430" s="58"/>
      <c r="M430" s="182"/>
      <c r="N430" s="436"/>
      <c r="O430" s="105"/>
    </row>
    <row r="431" spans="1:15" ht="12.75" x14ac:dyDescent="0.2">
      <c r="A431" s="439"/>
      <c r="B431" s="412"/>
      <c r="C431" s="413"/>
      <c r="D431" s="413"/>
      <c r="E431" s="413"/>
      <c r="F431" s="413"/>
      <c r="G431" s="413"/>
      <c r="H431" s="413"/>
      <c r="I431" s="413"/>
      <c r="J431" s="413"/>
      <c r="K431" s="413"/>
      <c r="L431" s="413"/>
      <c r="M431" s="413"/>
      <c r="N431" s="437"/>
      <c r="O431" s="102"/>
    </row>
    <row r="432" spans="1:15" ht="39" customHeight="1" x14ac:dyDescent="0.2">
      <c r="A432" s="440"/>
      <c r="B432" s="415"/>
      <c r="C432" s="416"/>
      <c r="D432" s="416"/>
      <c r="E432" s="416"/>
      <c r="F432" s="416"/>
      <c r="G432" s="416"/>
      <c r="H432" s="416"/>
      <c r="I432" s="416"/>
      <c r="J432" s="416"/>
      <c r="K432" s="416"/>
      <c r="L432" s="416"/>
      <c r="M432" s="416"/>
      <c r="N432" s="437"/>
      <c r="O432" s="102"/>
    </row>
    <row r="433" spans="1:15" s="55" customFormat="1" ht="27.75" customHeight="1" x14ac:dyDescent="0.2">
      <c r="A433" s="13" t="s">
        <v>0</v>
      </c>
      <c r="B433" s="21">
        <v>1</v>
      </c>
      <c r="C433" s="21">
        <v>2</v>
      </c>
      <c r="D433" s="356">
        <v>3</v>
      </c>
      <c r="E433" s="356">
        <v>4</v>
      </c>
      <c r="F433" s="21">
        <v>5</v>
      </c>
      <c r="G433" s="21">
        <v>6</v>
      </c>
      <c r="H433" s="21">
        <v>7</v>
      </c>
      <c r="I433" s="21">
        <v>8</v>
      </c>
      <c r="J433" s="21">
        <v>9</v>
      </c>
      <c r="K433" s="21">
        <v>10</v>
      </c>
      <c r="L433" s="21">
        <v>11</v>
      </c>
      <c r="M433" s="106">
        <v>12</v>
      </c>
      <c r="N433" s="437"/>
      <c r="O433" s="105"/>
    </row>
    <row r="434" spans="1:15" ht="27.75" customHeight="1" x14ac:dyDescent="0.35">
      <c r="A434" s="13" t="s">
        <v>2</v>
      </c>
      <c r="B434" s="22"/>
      <c r="C434" s="22"/>
      <c r="D434" s="327"/>
      <c r="E434" s="356"/>
      <c r="F434" s="22"/>
      <c r="G434" s="20"/>
      <c r="H434" s="1"/>
      <c r="I434" s="1"/>
      <c r="J434" s="1"/>
      <c r="K434" s="1"/>
      <c r="L434" s="1"/>
      <c r="M434" s="3"/>
      <c r="N434" s="437"/>
      <c r="O434" s="102"/>
    </row>
    <row r="435" spans="1:15" ht="27.75" customHeight="1" x14ac:dyDescent="0.35">
      <c r="A435" s="13" t="s">
        <v>3</v>
      </c>
      <c r="B435" s="22"/>
      <c r="C435" s="22"/>
      <c r="D435" s="327"/>
      <c r="E435" s="356"/>
      <c r="F435" s="22"/>
      <c r="G435" s="20"/>
      <c r="H435" s="1"/>
      <c r="I435" s="1"/>
      <c r="J435" s="1"/>
      <c r="K435" s="1"/>
      <c r="L435" s="1"/>
      <c r="M435" s="3"/>
      <c r="N435" s="437"/>
      <c r="O435" s="102"/>
    </row>
    <row r="436" spans="1:15" ht="27.75" customHeight="1" x14ac:dyDescent="0.35">
      <c r="A436" s="13" t="s">
        <v>4</v>
      </c>
      <c r="B436" s="22"/>
      <c r="C436" s="22"/>
      <c r="D436" s="327"/>
      <c r="E436" s="356"/>
      <c r="F436" s="22"/>
      <c r="G436" s="20"/>
      <c r="H436" s="1"/>
      <c r="I436" s="1"/>
      <c r="J436" s="1"/>
      <c r="K436" s="1"/>
      <c r="L436" s="1"/>
      <c r="M436" s="3"/>
      <c r="N436" s="437"/>
      <c r="O436" s="102"/>
    </row>
    <row r="437" spans="1:15" x14ac:dyDescent="0.35">
      <c r="A437" s="122" t="s">
        <v>5</v>
      </c>
      <c r="B437" s="94">
        <f>B436</f>
        <v>0</v>
      </c>
      <c r="C437" s="94">
        <f>B437+C436</f>
        <v>0</v>
      </c>
      <c r="D437" s="327">
        <f t="shared" ref="D437" si="114">C437+D436</f>
        <v>0</v>
      </c>
      <c r="E437" s="356">
        <f t="shared" ref="E437" si="115">D437+E436</f>
        <v>0</v>
      </c>
      <c r="F437" s="94">
        <f t="shared" ref="F437" si="116">E437+F436</f>
        <v>0</v>
      </c>
      <c r="G437" s="181"/>
      <c r="H437" s="1"/>
      <c r="I437" s="1"/>
      <c r="J437" s="1"/>
      <c r="K437" s="1"/>
      <c r="L437" s="1"/>
      <c r="M437" s="3"/>
      <c r="N437" s="437"/>
      <c r="O437" s="102"/>
    </row>
    <row r="438" spans="1:15" x14ac:dyDescent="0.35">
      <c r="A438" s="15" t="s">
        <v>8</v>
      </c>
      <c r="B438" s="49"/>
      <c r="C438" s="49"/>
      <c r="D438" s="329"/>
      <c r="E438" s="322"/>
      <c r="F438" s="49"/>
      <c r="G438" s="54"/>
      <c r="H438" s="5"/>
      <c r="I438" s="5"/>
      <c r="J438" s="5"/>
      <c r="K438" s="5"/>
      <c r="L438" s="5"/>
      <c r="M438" s="5"/>
      <c r="N438" s="437"/>
      <c r="O438" s="102"/>
    </row>
    <row r="439" spans="1:15" x14ac:dyDescent="0.35">
      <c r="A439" s="15" t="s">
        <v>9</v>
      </c>
      <c r="B439" s="49"/>
      <c r="C439" s="49"/>
      <c r="D439" s="329"/>
      <c r="E439" s="322"/>
      <c r="F439" s="49"/>
      <c r="G439" s="54"/>
      <c r="H439" s="5"/>
      <c r="I439" s="5"/>
      <c r="J439" s="5"/>
      <c r="K439" s="5"/>
      <c r="L439" s="5"/>
      <c r="M439" s="5"/>
      <c r="N439" s="437"/>
      <c r="O439" s="102"/>
    </row>
    <row r="440" spans="1:15" ht="23.25" customHeight="1" x14ac:dyDescent="0.35">
      <c r="A440" s="15" t="s">
        <v>6</v>
      </c>
      <c r="B440" s="49"/>
      <c r="C440" s="49"/>
      <c r="D440" s="399" t="e">
        <f>B430+C430+D430+E430+F430-MIN(B430:F430)</f>
        <v>#N/A</v>
      </c>
      <c r="E440" s="400"/>
      <c r="F440" s="49" t="s">
        <v>4</v>
      </c>
      <c r="G440" s="54"/>
      <c r="H440" s="399">
        <f>F437</f>
        <v>0</v>
      </c>
      <c r="I440" s="400"/>
      <c r="J440" s="5" t="s">
        <v>7</v>
      </c>
      <c r="K440" s="5"/>
      <c r="L440" s="397"/>
      <c r="M440" s="435"/>
      <c r="N440" s="437"/>
      <c r="O440" s="102"/>
    </row>
    <row r="441" spans="1:15" ht="26.25" thickBot="1" x14ac:dyDescent="0.4">
      <c r="A441" s="16"/>
      <c r="B441" s="96">
        <f>IF(B436=1,LOOKUP(B439,$Z$2:$Z$32,$AA$1:$AA$32),IF(B436=0.5,LOOKUP(B439,$Z$2:$Z$32,$AB$2:$AB$32),LOOKUP(B439,$Z$2:$Z$32,$AC$2:$AC$32)))</f>
        <v>-15</v>
      </c>
      <c r="C441" s="96">
        <f t="shared" ref="C441:F441" si="117">IF(C436=1,LOOKUP(C439,$Z$2:$Z$32,$AA$1:$AA$32),IF(C436=0.5,LOOKUP(C439,$Z$2:$Z$32,$AB$2:$AB$32),LOOKUP(C439,$Z$2:$Z$32,$AC$2:$AC$32)))</f>
        <v>-15</v>
      </c>
      <c r="D441" s="324">
        <f t="shared" si="117"/>
        <v>-15</v>
      </c>
      <c r="E441" s="325">
        <f t="shared" si="117"/>
        <v>-15</v>
      </c>
      <c r="F441" s="96">
        <f t="shared" si="117"/>
        <v>-15</v>
      </c>
      <c r="G441" s="97">
        <f>SUM(B441:F441)</f>
        <v>-75</v>
      </c>
      <c r="H441" s="17"/>
      <c r="I441" s="17"/>
      <c r="J441" s="17"/>
      <c r="K441" s="17"/>
      <c r="L441" s="17"/>
      <c r="M441" s="17"/>
      <c r="N441" s="438"/>
      <c r="O441" s="102"/>
    </row>
    <row r="442" spans="1:15" ht="26.25" thickBot="1" x14ac:dyDescent="0.4">
      <c r="A442" s="19"/>
      <c r="B442" s="49"/>
      <c r="C442" s="49"/>
      <c r="D442" s="329"/>
      <c r="E442" s="322"/>
      <c r="F442" s="49"/>
      <c r="G442" s="54"/>
      <c r="H442" s="5"/>
      <c r="I442" s="5"/>
      <c r="J442" s="5"/>
      <c r="K442" s="5"/>
      <c r="L442" s="5"/>
      <c r="M442" s="5"/>
      <c r="N442" s="5"/>
      <c r="O442" s="5"/>
    </row>
    <row r="443" spans="1:15" ht="26.25" x14ac:dyDescent="0.4">
      <c r="A443" s="10" t="s">
        <v>1</v>
      </c>
      <c r="B443" s="286" t="e">
        <f>LOOKUP(B447,$Q$1:$Q$49,$R$1:$R$49)</f>
        <v>#N/A</v>
      </c>
      <c r="C443" s="286" t="e">
        <f t="shared" ref="C443:F443" si="118">LOOKUP(C447,$Q$1:$Q$49,$R$1:$R$49)</f>
        <v>#N/A</v>
      </c>
      <c r="D443" s="368" t="e">
        <f t="shared" si="118"/>
        <v>#N/A</v>
      </c>
      <c r="E443" s="392" t="e">
        <f t="shared" si="118"/>
        <v>#N/A</v>
      </c>
      <c r="F443" s="286" t="e">
        <f t="shared" si="118"/>
        <v>#N/A</v>
      </c>
      <c r="G443" s="58"/>
      <c r="H443" s="11"/>
      <c r="I443" s="11"/>
      <c r="J443" s="11"/>
      <c r="K443" s="11"/>
      <c r="L443" s="11"/>
      <c r="M443" s="12"/>
      <c r="N443" s="441"/>
      <c r="O443" s="102"/>
    </row>
    <row r="444" spans="1:15" ht="12.75" x14ac:dyDescent="0.2">
      <c r="A444" s="439"/>
      <c r="B444" s="412"/>
      <c r="C444" s="413"/>
      <c r="D444" s="413"/>
      <c r="E444" s="413"/>
      <c r="F444" s="413"/>
      <c r="G444" s="413"/>
      <c r="H444" s="413"/>
      <c r="I444" s="413"/>
      <c r="J444" s="413"/>
      <c r="K444" s="413"/>
      <c r="L444" s="413"/>
      <c r="M444" s="413"/>
      <c r="N444" s="442"/>
      <c r="O444" s="102"/>
    </row>
    <row r="445" spans="1:15" ht="39" customHeight="1" x14ac:dyDescent="0.2">
      <c r="A445" s="440"/>
      <c r="B445" s="415"/>
      <c r="C445" s="416"/>
      <c r="D445" s="416"/>
      <c r="E445" s="416"/>
      <c r="F445" s="416"/>
      <c r="G445" s="416"/>
      <c r="H445" s="416"/>
      <c r="I445" s="416"/>
      <c r="J445" s="416"/>
      <c r="K445" s="416"/>
      <c r="L445" s="416"/>
      <c r="M445" s="416"/>
      <c r="N445" s="442"/>
      <c r="O445" s="102"/>
    </row>
    <row r="446" spans="1:15" s="55" customFormat="1" ht="27.75" customHeight="1" x14ac:dyDescent="0.2">
      <c r="A446" s="13" t="s">
        <v>0</v>
      </c>
      <c r="B446" s="21">
        <v>1</v>
      </c>
      <c r="C446" s="21">
        <v>2</v>
      </c>
      <c r="D446" s="356">
        <v>3</v>
      </c>
      <c r="E446" s="356">
        <v>4</v>
      </c>
      <c r="F446" s="21">
        <v>5</v>
      </c>
      <c r="G446" s="21">
        <v>6</v>
      </c>
      <c r="H446" s="21">
        <v>7</v>
      </c>
      <c r="I446" s="21">
        <v>8</v>
      </c>
      <c r="J446" s="21">
        <v>9</v>
      </c>
      <c r="K446" s="21">
        <v>10</v>
      </c>
      <c r="L446" s="21">
        <v>11</v>
      </c>
      <c r="M446" s="106">
        <v>12</v>
      </c>
      <c r="N446" s="442"/>
      <c r="O446" s="105"/>
    </row>
    <row r="447" spans="1:15" ht="27.75" customHeight="1" x14ac:dyDescent="0.35">
      <c r="A447" s="14" t="s">
        <v>2</v>
      </c>
      <c r="B447" s="22"/>
      <c r="C447" s="22"/>
      <c r="D447" s="327"/>
      <c r="E447" s="356"/>
      <c r="F447" s="22"/>
      <c r="G447" s="20"/>
      <c r="H447" s="1"/>
      <c r="I447" s="1"/>
      <c r="J447" s="1"/>
      <c r="K447" s="1"/>
      <c r="L447" s="1"/>
      <c r="M447" s="3"/>
      <c r="N447" s="442"/>
      <c r="O447" s="102"/>
    </row>
    <row r="448" spans="1:15" ht="27.75" customHeight="1" x14ac:dyDescent="0.35">
      <c r="A448" s="13" t="s">
        <v>3</v>
      </c>
      <c r="B448" s="22"/>
      <c r="C448" s="22"/>
      <c r="D448" s="327"/>
      <c r="E448" s="356"/>
      <c r="F448" s="22"/>
      <c r="G448" s="20"/>
      <c r="H448" s="1"/>
      <c r="I448" s="1"/>
      <c r="J448" s="1"/>
      <c r="K448" s="1"/>
      <c r="L448" s="1"/>
      <c r="M448" s="3"/>
      <c r="N448" s="442"/>
      <c r="O448" s="102"/>
    </row>
    <row r="449" spans="1:15" ht="27.75" customHeight="1" x14ac:dyDescent="0.35">
      <c r="A449" s="13" t="s">
        <v>4</v>
      </c>
      <c r="B449" s="22"/>
      <c r="C449" s="22"/>
      <c r="D449" s="327"/>
      <c r="E449" s="356"/>
      <c r="F449" s="22"/>
      <c r="G449" s="20"/>
      <c r="H449" s="1"/>
      <c r="I449" s="1"/>
      <c r="J449" s="1"/>
      <c r="K449" s="1"/>
      <c r="L449" s="1"/>
      <c r="M449" s="3"/>
      <c r="N449" s="442"/>
      <c r="O449" s="102"/>
    </row>
    <row r="450" spans="1:15" ht="27.75" x14ac:dyDescent="0.35">
      <c r="A450" s="14" t="s">
        <v>5</v>
      </c>
      <c r="B450" s="94">
        <f>B449</f>
        <v>0</v>
      </c>
      <c r="C450" s="94">
        <f>B450+C449</f>
        <v>0</v>
      </c>
      <c r="D450" s="327">
        <f t="shared" ref="D450" si="119">C450+D449</f>
        <v>0</v>
      </c>
      <c r="E450" s="356">
        <f t="shared" ref="E450" si="120">D450+E449</f>
        <v>0</v>
      </c>
      <c r="F450" s="94">
        <f t="shared" ref="F450" si="121">E450+F449</f>
        <v>0</v>
      </c>
      <c r="G450" s="20"/>
      <c r="H450" s="1"/>
      <c r="I450" s="1"/>
      <c r="J450" s="1"/>
      <c r="K450" s="1"/>
      <c r="L450" s="1"/>
      <c r="M450" s="3"/>
      <c r="N450" s="442"/>
      <c r="O450" s="102"/>
    </row>
    <row r="451" spans="1:15" x14ac:dyDescent="0.35">
      <c r="A451" s="15" t="s">
        <v>8</v>
      </c>
      <c r="B451" s="49"/>
      <c r="C451" s="49"/>
      <c r="D451" s="329"/>
      <c r="E451" s="322"/>
      <c r="F451" s="49"/>
      <c r="G451" s="54"/>
      <c r="H451" s="5"/>
      <c r="I451" s="5"/>
      <c r="J451" s="5"/>
      <c r="K451" s="5"/>
      <c r="L451" s="5"/>
      <c r="M451" s="5"/>
      <c r="N451" s="442"/>
      <c r="O451" s="102"/>
    </row>
    <row r="452" spans="1:15" x14ac:dyDescent="0.35">
      <c r="A452" s="15" t="s">
        <v>9</v>
      </c>
      <c r="B452" s="49"/>
      <c r="C452" s="49"/>
      <c r="D452" s="329"/>
      <c r="E452" s="322"/>
      <c r="F452" s="49"/>
      <c r="G452" s="54"/>
      <c r="H452" s="5"/>
      <c r="I452" s="5"/>
      <c r="J452" s="5"/>
      <c r="K452" s="5"/>
      <c r="L452" s="5"/>
      <c r="M452" s="5"/>
      <c r="N452" s="442"/>
      <c r="O452" s="102"/>
    </row>
    <row r="453" spans="1:15" ht="23.25" customHeight="1" x14ac:dyDescent="0.35">
      <c r="A453" s="15" t="s">
        <v>6</v>
      </c>
      <c r="B453" s="49"/>
      <c r="C453" s="49"/>
      <c r="D453" s="399" t="e">
        <f>B443+C443+D443+E443+F443-MIN(B443:F443)</f>
        <v>#N/A</v>
      </c>
      <c r="E453" s="400"/>
      <c r="F453" s="103" t="s">
        <v>4</v>
      </c>
      <c r="G453" s="54"/>
      <c r="H453" s="399">
        <f>F450</f>
        <v>0</v>
      </c>
      <c r="I453" s="400"/>
      <c r="J453" s="5" t="s">
        <v>7</v>
      </c>
      <c r="K453" s="5"/>
      <c r="L453" s="397"/>
      <c r="M453" s="398"/>
      <c r="N453" s="442"/>
      <c r="O453" s="102"/>
    </row>
    <row r="454" spans="1:15" s="178" customFormat="1" ht="26.25" thickBot="1" x14ac:dyDescent="0.4">
      <c r="A454" s="176"/>
      <c r="B454" s="96">
        <f>IF(B449=1,LOOKUP(B452,$Z$2:$Z$32,$AA$1:$AA$32),IF(B449=0.5,LOOKUP(B452,$Z$2:$Z$32,$AB$2:$AB$32),LOOKUP(B452,$Z$2:$Z$32,$AC$2:$AC$32)))</f>
        <v>-15</v>
      </c>
      <c r="C454" s="96">
        <f t="shared" ref="C454:F454" si="122">IF(C449=1,LOOKUP(C452,$Z$2:$Z$32,$AA$1:$AA$32),IF(C449=0.5,LOOKUP(C452,$Z$2:$Z$32,$AB$2:$AB$32),LOOKUP(C452,$Z$2:$Z$32,$AC$2:$AC$32)))</f>
        <v>-15</v>
      </c>
      <c r="D454" s="324">
        <f t="shared" si="122"/>
        <v>-15</v>
      </c>
      <c r="E454" s="325">
        <f t="shared" si="122"/>
        <v>-15</v>
      </c>
      <c r="F454" s="96">
        <f t="shared" si="122"/>
        <v>-15</v>
      </c>
      <c r="G454" s="97">
        <f>SUM(B454:F454)</f>
        <v>-75</v>
      </c>
      <c r="H454" s="98"/>
      <c r="I454" s="98"/>
      <c r="J454" s="98"/>
      <c r="K454" s="98"/>
      <c r="L454" s="98"/>
      <c r="M454" s="98"/>
      <c r="N454" s="443"/>
      <c r="O454" s="177"/>
    </row>
    <row r="455" spans="1:15" ht="26.25" thickBot="1" x14ac:dyDescent="0.4">
      <c r="A455" s="7"/>
      <c r="B455" s="49"/>
      <c r="C455" s="49"/>
      <c r="D455" s="329"/>
      <c r="E455" s="322"/>
      <c r="F455" s="49"/>
      <c r="G455" s="54"/>
      <c r="H455" s="5"/>
      <c r="I455" s="5"/>
      <c r="J455" s="5"/>
      <c r="K455" s="5"/>
      <c r="L455" s="5"/>
      <c r="M455" s="6"/>
    </row>
    <row r="456" spans="1:15" ht="12.75" customHeight="1" x14ac:dyDescent="0.2">
      <c r="A456" s="10" t="s">
        <v>1</v>
      </c>
      <c r="B456" s="173" t="e">
        <f>LOOKUP(B460,$Q$1:$Q$49,$R$1:$R$49)</f>
        <v>#N/A</v>
      </c>
      <c r="C456" s="173" t="e">
        <f t="shared" ref="C456:F456" si="123">LOOKUP(C460,$Q$1:$Q$49,$R$1:$R$49)</f>
        <v>#N/A</v>
      </c>
      <c r="D456" s="365" t="e">
        <f t="shared" si="123"/>
        <v>#N/A</v>
      </c>
      <c r="E456" s="340" t="e">
        <f t="shared" si="123"/>
        <v>#N/A</v>
      </c>
      <c r="F456" s="173" t="e">
        <f t="shared" si="123"/>
        <v>#N/A</v>
      </c>
      <c r="G456" s="133"/>
      <c r="H456" s="11"/>
      <c r="I456" s="11"/>
      <c r="J456" s="11"/>
      <c r="K456" s="11"/>
      <c r="L456" s="11"/>
      <c r="M456" s="11"/>
      <c r="N456" s="441"/>
      <c r="O456" s="102"/>
    </row>
    <row r="457" spans="1:15" ht="12.75" x14ac:dyDescent="0.2">
      <c r="A457" s="439"/>
      <c r="B457" s="412"/>
      <c r="C457" s="413"/>
      <c r="D457" s="413"/>
      <c r="E457" s="413"/>
      <c r="F457" s="413"/>
      <c r="G457" s="413"/>
      <c r="H457" s="413"/>
      <c r="I457" s="413"/>
      <c r="J457" s="413"/>
      <c r="K457" s="413"/>
      <c r="L457" s="413"/>
      <c r="M457" s="414"/>
      <c r="N457" s="442"/>
      <c r="O457" s="102"/>
    </row>
    <row r="458" spans="1:15" ht="38.25" customHeight="1" x14ac:dyDescent="0.2">
      <c r="A458" s="440"/>
      <c r="B458" s="415"/>
      <c r="C458" s="416"/>
      <c r="D458" s="416"/>
      <c r="E458" s="416"/>
      <c r="F458" s="416"/>
      <c r="G458" s="416"/>
      <c r="H458" s="416"/>
      <c r="I458" s="416"/>
      <c r="J458" s="416"/>
      <c r="K458" s="416"/>
      <c r="L458" s="416"/>
      <c r="M458" s="417"/>
      <c r="N458" s="442"/>
      <c r="O458" s="102"/>
    </row>
    <row r="459" spans="1:15" s="55" customFormat="1" ht="27.75" customHeight="1" x14ac:dyDescent="0.2">
      <c r="A459" s="13" t="s">
        <v>0</v>
      </c>
      <c r="B459" s="21">
        <v>1</v>
      </c>
      <c r="C459" s="21">
        <v>2</v>
      </c>
      <c r="D459" s="356">
        <v>3</v>
      </c>
      <c r="E459" s="356">
        <v>4</v>
      </c>
      <c r="F459" s="21">
        <v>5</v>
      </c>
      <c r="G459" s="21">
        <v>6</v>
      </c>
      <c r="H459" s="21">
        <v>7</v>
      </c>
      <c r="I459" s="21">
        <v>8</v>
      </c>
      <c r="J459" s="21">
        <v>9</v>
      </c>
      <c r="K459" s="21">
        <v>10</v>
      </c>
      <c r="L459" s="21">
        <v>11</v>
      </c>
      <c r="M459" s="21">
        <v>12</v>
      </c>
      <c r="N459" s="442"/>
      <c r="O459" s="105"/>
    </row>
    <row r="460" spans="1:15" ht="27.75" customHeight="1" x14ac:dyDescent="0.35">
      <c r="A460" s="14" t="s">
        <v>2</v>
      </c>
      <c r="B460" s="22"/>
      <c r="C460" s="22"/>
      <c r="D460" s="327"/>
      <c r="E460" s="356"/>
      <c r="F460" s="22"/>
      <c r="G460" s="20"/>
      <c r="H460" s="1"/>
      <c r="I460" s="1"/>
      <c r="J460" s="1"/>
      <c r="K460" s="1"/>
      <c r="L460" s="1"/>
      <c r="M460" s="1"/>
      <c r="N460" s="442"/>
      <c r="O460" s="102"/>
    </row>
    <row r="461" spans="1:15" ht="27.75" customHeight="1" x14ac:dyDescent="0.35">
      <c r="A461" s="13" t="s">
        <v>3</v>
      </c>
      <c r="B461" s="22"/>
      <c r="C461" s="22"/>
      <c r="D461" s="327"/>
      <c r="E461" s="356"/>
      <c r="F461" s="22"/>
      <c r="G461" s="20"/>
      <c r="H461" s="1"/>
      <c r="I461" s="1"/>
      <c r="J461" s="1"/>
      <c r="K461" s="1"/>
      <c r="L461" s="1"/>
      <c r="M461" s="1"/>
      <c r="N461" s="442"/>
      <c r="O461" s="102"/>
    </row>
    <row r="462" spans="1:15" ht="27.75" customHeight="1" x14ac:dyDescent="0.35">
      <c r="A462" s="13" t="s">
        <v>4</v>
      </c>
      <c r="B462" s="22"/>
      <c r="C462" s="22"/>
      <c r="D462" s="327"/>
      <c r="E462" s="356"/>
      <c r="F462" s="22"/>
      <c r="G462" s="20"/>
      <c r="H462" s="1"/>
      <c r="I462" s="1"/>
      <c r="J462" s="1"/>
      <c r="K462" s="1"/>
      <c r="L462" s="1"/>
      <c r="M462" s="1"/>
      <c r="N462" s="442"/>
      <c r="O462" s="102"/>
    </row>
    <row r="463" spans="1:15" x14ac:dyDescent="0.35">
      <c r="A463" s="122" t="s">
        <v>5</v>
      </c>
      <c r="B463" s="94">
        <f>B462</f>
        <v>0</v>
      </c>
      <c r="C463" s="94">
        <f>B463+C462</f>
        <v>0</v>
      </c>
      <c r="D463" s="327">
        <f t="shared" ref="D463" si="124">C463+D462</f>
        <v>0</v>
      </c>
      <c r="E463" s="356">
        <f t="shared" ref="E463" si="125">D463+E462</f>
        <v>0</v>
      </c>
      <c r="F463" s="94">
        <f t="shared" ref="F463" si="126">E463+F462</f>
        <v>0</v>
      </c>
      <c r="G463" s="181"/>
      <c r="H463" s="1"/>
      <c r="I463" s="1"/>
      <c r="J463" s="1"/>
      <c r="K463" s="1"/>
      <c r="L463" s="1"/>
      <c r="M463" s="1"/>
      <c r="N463" s="442"/>
      <c r="O463" s="102"/>
    </row>
    <row r="464" spans="1:15" x14ac:dyDescent="0.35">
      <c r="A464" s="15" t="s">
        <v>8</v>
      </c>
      <c r="B464" s="49"/>
      <c r="C464" s="49"/>
      <c r="D464" s="329"/>
      <c r="E464" s="322"/>
      <c r="F464" s="49"/>
      <c r="G464" s="54"/>
      <c r="H464" s="5"/>
      <c r="I464" s="5"/>
      <c r="J464" s="5"/>
      <c r="K464" s="5"/>
      <c r="L464" s="5"/>
      <c r="M464" s="6"/>
      <c r="N464" s="442"/>
      <c r="O464" s="102"/>
    </row>
    <row r="465" spans="1:15" x14ac:dyDescent="0.35">
      <c r="A465" s="15" t="s">
        <v>9</v>
      </c>
      <c r="B465" s="49"/>
      <c r="C465" s="49"/>
      <c r="D465" s="329"/>
      <c r="E465" s="322"/>
      <c r="F465" s="49"/>
      <c r="G465" s="54"/>
      <c r="H465" s="5"/>
      <c r="I465" s="5"/>
      <c r="J465" s="5"/>
      <c r="K465" s="5"/>
      <c r="L465" s="5"/>
      <c r="M465" s="6"/>
      <c r="N465" s="442"/>
      <c r="O465" s="102"/>
    </row>
    <row r="466" spans="1:15" ht="23.25" customHeight="1" x14ac:dyDescent="0.35">
      <c r="A466" s="15" t="s">
        <v>6</v>
      </c>
      <c r="B466" s="49"/>
      <c r="C466" s="49"/>
      <c r="D466" s="399" t="e">
        <f>B456+C456+D456+E456+F456-MIN(B456:F456)</f>
        <v>#N/A</v>
      </c>
      <c r="E466" s="400"/>
      <c r="F466" s="103" t="s">
        <v>4</v>
      </c>
      <c r="G466" s="54"/>
      <c r="H466" s="399">
        <f>F463</f>
        <v>0</v>
      </c>
      <c r="I466" s="400"/>
      <c r="J466" s="5" t="s">
        <v>7</v>
      </c>
      <c r="K466" s="5"/>
      <c r="L466" s="3"/>
      <c r="M466" s="4"/>
      <c r="N466" s="442"/>
      <c r="O466" s="102"/>
    </row>
    <row r="467" spans="1:15" ht="26.25" thickBot="1" x14ac:dyDescent="0.4">
      <c r="A467" s="16"/>
      <c r="B467" s="96">
        <f>IF(B462=1,LOOKUP(B465,$Z$2:$Z$32,$AA$1:$AA$32),IF(B462=0.5,LOOKUP(B465,$Z$2:$Z$32,$AB$2:$AB$32),LOOKUP(B465,$Z$2:$Z$32,$AC$2:$AC$32)))</f>
        <v>-15</v>
      </c>
      <c r="C467" s="96">
        <f t="shared" ref="C467:F467" si="127">IF(C462=1,LOOKUP(C465,$Z$2:$Z$32,$AA$1:$AA$32),IF(C462=0.5,LOOKUP(C465,$Z$2:$Z$32,$AB$2:$AB$32),LOOKUP(C465,$Z$2:$Z$32,$AC$2:$AC$32)))</f>
        <v>-15</v>
      </c>
      <c r="D467" s="324">
        <f t="shared" si="127"/>
        <v>-15</v>
      </c>
      <c r="E467" s="325">
        <f t="shared" si="127"/>
        <v>-15</v>
      </c>
      <c r="F467" s="96">
        <f t="shared" si="127"/>
        <v>-15</v>
      </c>
      <c r="G467" s="97">
        <f>SUM(B467:F467)</f>
        <v>-75</v>
      </c>
      <c r="H467" s="17"/>
      <c r="I467" s="17"/>
      <c r="J467" s="17"/>
      <c r="K467" s="17"/>
      <c r="L467" s="17"/>
      <c r="M467" s="18"/>
      <c r="N467" s="443"/>
      <c r="O467" s="102"/>
    </row>
    <row r="468" spans="1:15" ht="26.25" thickBot="1" x14ac:dyDescent="0.4"/>
    <row r="469" spans="1:15" ht="12.75" x14ac:dyDescent="0.2">
      <c r="A469" s="10" t="s">
        <v>1</v>
      </c>
      <c r="B469" s="184" t="e">
        <f>LOOKUP(B473,$Q$1:$Q$49,$R$1:$R$49)</f>
        <v>#N/A</v>
      </c>
      <c r="C469" s="184" t="e">
        <f t="shared" ref="C469:F469" si="128">LOOKUP(C473,$Q$1:$Q$49,$R$1:$R$49)</f>
        <v>#N/A</v>
      </c>
      <c r="D469" s="367" t="e">
        <f t="shared" si="128"/>
        <v>#N/A</v>
      </c>
      <c r="E469" s="369" t="e">
        <f t="shared" si="128"/>
        <v>#N/A</v>
      </c>
      <c r="F469" s="256" t="e">
        <f t="shared" si="128"/>
        <v>#N/A</v>
      </c>
      <c r="G469" s="58"/>
      <c r="H469" s="11"/>
      <c r="I469" s="11"/>
      <c r="J469" s="11"/>
      <c r="K469" s="11"/>
      <c r="L469" s="11"/>
      <c r="M469" s="12"/>
      <c r="N469" s="441"/>
      <c r="O469" s="102"/>
    </row>
    <row r="470" spans="1:15" ht="12.75" x14ac:dyDescent="0.2">
      <c r="A470" s="439"/>
      <c r="B470" s="412"/>
      <c r="C470" s="413"/>
      <c r="D470" s="413"/>
      <c r="E470" s="413"/>
      <c r="F470" s="413"/>
      <c r="G470" s="413"/>
      <c r="H470" s="413"/>
      <c r="I470" s="413"/>
      <c r="J470" s="413"/>
      <c r="K470" s="413"/>
      <c r="L470" s="413"/>
      <c r="M470" s="413"/>
      <c r="N470" s="442"/>
      <c r="O470" s="102"/>
    </row>
    <row r="471" spans="1:15" ht="39" customHeight="1" x14ac:dyDescent="0.2">
      <c r="A471" s="444"/>
      <c r="B471" s="415"/>
      <c r="C471" s="416"/>
      <c r="D471" s="416"/>
      <c r="E471" s="416"/>
      <c r="F471" s="416"/>
      <c r="G471" s="416"/>
      <c r="H471" s="416"/>
      <c r="I471" s="416"/>
      <c r="J471" s="416"/>
      <c r="K471" s="416"/>
      <c r="L471" s="416"/>
      <c r="M471" s="416"/>
      <c r="N471" s="442"/>
      <c r="O471" s="102"/>
    </row>
    <row r="472" spans="1:15" s="55" customFormat="1" ht="27.75" customHeight="1" x14ac:dyDescent="0.2">
      <c r="A472" s="13" t="s">
        <v>0</v>
      </c>
      <c r="B472" s="21">
        <v>1</v>
      </c>
      <c r="C472" s="21">
        <v>2</v>
      </c>
      <c r="D472" s="356">
        <v>3</v>
      </c>
      <c r="E472" s="356">
        <v>4</v>
      </c>
      <c r="F472" s="21">
        <v>5</v>
      </c>
      <c r="G472" s="21">
        <v>6</v>
      </c>
      <c r="H472" s="21">
        <v>7</v>
      </c>
      <c r="I472" s="21">
        <v>8</v>
      </c>
      <c r="J472" s="21">
        <v>9</v>
      </c>
      <c r="K472" s="21">
        <v>10</v>
      </c>
      <c r="L472" s="21">
        <v>11</v>
      </c>
      <c r="M472" s="106">
        <v>12</v>
      </c>
      <c r="N472" s="442"/>
      <c r="O472" s="105"/>
    </row>
    <row r="473" spans="1:15" ht="27.75" customHeight="1" x14ac:dyDescent="0.35">
      <c r="A473" s="13" t="s">
        <v>2</v>
      </c>
      <c r="B473" s="22"/>
      <c r="C473" s="22"/>
      <c r="D473" s="327"/>
      <c r="E473" s="356"/>
      <c r="F473" s="22"/>
      <c r="G473" s="20"/>
      <c r="H473" s="1"/>
      <c r="I473" s="1"/>
      <c r="J473" s="1"/>
      <c r="K473" s="1"/>
      <c r="L473" s="1"/>
      <c r="M473" s="3"/>
      <c r="N473" s="442"/>
      <c r="O473" s="102"/>
    </row>
    <row r="474" spans="1:15" ht="27.75" customHeight="1" x14ac:dyDescent="0.35">
      <c r="A474" s="13" t="s">
        <v>3</v>
      </c>
      <c r="B474" s="22"/>
      <c r="C474" s="22"/>
      <c r="D474" s="327"/>
      <c r="E474" s="356"/>
      <c r="F474" s="22"/>
      <c r="G474" s="20"/>
      <c r="H474" s="1"/>
      <c r="I474" s="1"/>
      <c r="J474" s="1"/>
      <c r="K474" s="1"/>
      <c r="L474" s="1"/>
      <c r="M474" s="3"/>
      <c r="N474" s="442"/>
      <c r="O474" s="102"/>
    </row>
    <row r="475" spans="1:15" ht="27.75" customHeight="1" x14ac:dyDescent="0.35">
      <c r="A475" s="13" t="s">
        <v>4</v>
      </c>
      <c r="B475" s="22"/>
      <c r="C475" s="22"/>
      <c r="D475" s="327"/>
      <c r="E475" s="356"/>
      <c r="F475" s="22"/>
      <c r="G475" s="20"/>
      <c r="H475" s="1"/>
      <c r="I475" s="1"/>
      <c r="J475" s="1"/>
      <c r="K475" s="1"/>
      <c r="L475" s="1"/>
      <c r="M475" s="3"/>
      <c r="N475" s="442"/>
      <c r="O475" s="102"/>
    </row>
    <row r="476" spans="1:15" ht="27.75" x14ac:dyDescent="0.35">
      <c r="A476" s="14" t="s">
        <v>5</v>
      </c>
      <c r="B476" s="94">
        <f>B475</f>
        <v>0</v>
      </c>
      <c r="C476" s="94">
        <f>B476+C475</f>
        <v>0</v>
      </c>
      <c r="D476" s="327">
        <f t="shared" ref="D476" si="129">C476+D475</f>
        <v>0</v>
      </c>
      <c r="E476" s="356">
        <f t="shared" ref="E476" si="130">D476+E475</f>
        <v>0</v>
      </c>
      <c r="F476" s="94">
        <f t="shared" ref="F476" si="131">E476+F475</f>
        <v>0</v>
      </c>
      <c r="G476" s="20"/>
      <c r="H476" s="1"/>
      <c r="I476" s="1"/>
      <c r="J476" s="1"/>
      <c r="K476" s="1"/>
      <c r="L476" s="1"/>
      <c r="M476" s="3"/>
      <c r="N476" s="442"/>
      <c r="O476" s="102"/>
    </row>
    <row r="477" spans="1:15" x14ac:dyDescent="0.35">
      <c r="A477" s="15" t="s">
        <v>8</v>
      </c>
      <c r="B477" s="49"/>
      <c r="C477" s="49"/>
      <c r="D477" s="329"/>
      <c r="E477" s="322"/>
      <c r="F477" s="49"/>
      <c r="G477" s="54"/>
      <c r="H477" s="5"/>
      <c r="I477" s="5"/>
      <c r="J477" s="5"/>
      <c r="K477" s="5"/>
      <c r="L477" s="5"/>
      <c r="M477" s="5"/>
      <c r="N477" s="442"/>
      <c r="O477" s="102"/>
    </row>
    <row r="478" spans="1:15" x14ac:dyDescent="0.35">
      <c r="A478" s="15" t="s">
        <v>9</v>
      </c>
      <c r="B478" s="49"/>
      <c r="C478" s="49"/>
      <c r="D478" s="329"/>
      <c r="E478" s="322"/>
      <c r="F478" s="49"/>
      <c r="G478" s="54"/>
      <c r="H478" s="5"/>
      <c r="I478" s="5"/>
      <c r="J478" s="5"/>
      <c r="K478" s="5"/>
      <c r="L478" s="5"/>
      <c r="M478" s="5"/>
      <c r="N478" s="442"/>
      <c r="O478" s="102"/>
    </row>
    <row r="479" spans="1:15" ht="23.25" customHeight="1" x14ac:dyDescent="0.35">
      <c r="A479" s="15" t="s">
        <v>6</v>
      </c>
      <c r="B479" s="49"/>
      <c r="C479" s="49"/>
      <c r="D479" s="399" t="e">
        <f>B469+C469+D469+E469+F469-MIN(B469:F469)</f>
        <v>#N/A</v>
      </c>
      <c r="E479" s="400"/>
      <c r="F479" s="103" t="s">
        <v>4</v>
      </c>
      <c r="G479" s="54"/>
      <c r="H479" s="399">
        <f>F476</f>
        <v>0</v>
      </c>
      <c r="I479" s="400"/>
      <c r="J479" s="5" t="s">
        <v>7</v>
      </c>
      <c r="K479" s="5"/>
      <c r="L479" s="403"/>
      <c r="M479" s="404"/>
      <c r="N479" s="442"/>
      <c r="O479" s="102"/>
    </row>
    <row r="480" spans="1:15" ht="26.25" thickBot="1" x14ac:dyDescent="0.4">
      <c r="A480" s="16"/>
      <c r="B480" s="96">
        <f>IF(B475=1,LOOKUP(B478,$Z$2:$Z$32,$AA$1:$AA$32),IF(B475=0.5,LOOKUP(B478,$Z$2:$Z$32,$AB$2:$AB$32),LOOKUP(B478,$Z$2:$Z$32,$AC$2:$AC$32)))</f>
        <v>-15</v>
      </c>
      <c r="C480" s="96">
        <f t="shared" ref="C480:F480" si="132">IF(C475=1,LOOKUP(C478,$Z$2:$Z$32,$AA$1:$AA$32),IF(C475=0.5,LOOKUP(C478,$Z$2:$Z$32,$AB$2:$AB$32),LOOKUP(C478,$Z$2:$Z$32,$AC$2:$AC$32)))</f>
        <v>-15</v>
      </c>
      <c r="D480" s="324">
        <f t="shared" si="132"/>
        <v>-15</v>
      </c>
      <c r="E480" s="325">
        <f t="shared" si="132"/>
        <v>-15</v>
      </c>
      <c r="F480" s="96">
        <f t="shared" si="132"/>
        <v>-15</v>
      </c>
      <c r="G480" s="97">
        <f>SUM(B480:F480)</f>
        <v>-75</v>
      </c>
      <c r="H480" s="98"/>
      <c r="I480" s="17"/>
      <c r="J480" s="17"/>
      <c r="K480" s="17"/>
      <c r="L480" s="17"/>
      <c r="M480" s="17"/>
      <c r="N480" s="443"/>
      <c r="O480" s="102"/>
    </row>
    <row r="481" spans="1:15" ht="26.25" thickBot="1" x14ac:dyDescent="0.4">
      <c r="A481" s="19"/>
      <c r="B481" s="49"/>
      <c r="C481" s="49"/>
      <c r="D481" s="329"/>
      <c r="E481" s="322"/>
      <c r="F481" s="49"/>
      <c r="G481" s="54"/>
      <c r="H481" s="5"/>
      <c r="I481" s="5"/>
      <c r="J481" s="5"/>
      <c r="K481" s="5"/>
      <c r="L481" s="5"/>
      <c r="M481" s="5"/>
      <c r="N481" s="5"/>
      <c r="O481" s="5"/>
    </row>
    <row r="482" spans="1:15" s="158" customFormat="1" ht="12.75" customHeight="1" x14ac:dyDescent="0.2">
      <c r="A482" s="113" t="s">
        <v>1</v>
      </c>
      <c r="B482" s="173" t="e">
        <f>LOOKUP(B486,$Q$1:$Q$49,$R$1:$R$49)</f>
        <v>#N/A</v>
      </c>
      <c r="C482" s="173" t="e">
        <f t="shared" ref="C482:F482" si="133">LOOKUP(C486,$Q$1:$Q$49,$R$1:$R$49)</f>
        <v>#N/A</v>
      </c>
      <c r="D482" s="365" t="e">
        <f t="shared" si="133"/>
        <v>#N/A</v>
      </c>
      <c r="E482" s="340" t="e">
        <f t="shared" si="133"/>
        <v>#N/A</v>
      </c>
      <c r="F482" s="173" t="e">
        <f t="shared" si="133"/>
        <v>#N/A</v>
      </c>
      <c r="G482" s="133"/>
      <c r="H482" s="109"/>
      <c r="I482" s="109"/>
      <c r="J482" s="109"/>
      <c r="K482" s="109"/>
      <c r="L482" s="109"/>
      <c r="M482" s="104"/>
      <c r="N482" s="441"/>
      <c r="O482" s="110"/>
    </row>
    <row r="483" spans="1:15" ht="12.75" x14ac:dyDescent="0.2">
      <c r="A483" s="439"/>
      <c r="B483" s="412"/>
      <c r="C483" s="413"/>
      <c r="D483" s="413"/>
      <c r="E483" s="413"/>
      <c r="F483" s="413"/>
      <c r="G483" s="413"/>
      <c r="H483" s="413"/>
      <c r="I483" s="413"/>
      <c r="J483" s="413"/>
      <c r="K483" s="413"/>
      <c r="L483" s="413"/>
      <c r="M483" s="413"/>
      <c r="N483" s="442"/>
      <c r="O483" s="102"/>
    </row>
    <row r="484" spans="1:15" ht="39" customHeight="1" x14ac:dyDescent="0.2">
      <c r="A484" s="444"/>
      <c r="B484" s="415"/>
      <c r="C484" s="416"/>
      <c r="D484" s="416"/>
      <c r="E484" s="416"/>
      <c r="F484" s="416"/>
      <c r="G484" s="416"/>
      <c r="H484" s="416"/>
      <c r="I484" s="416"/>
      <c r="J484" s="416"/>
      <c r="K484" s="416"/>
      <c r="L484" s="416"/>
      <c r="M484" s="416"/>
      <c r="N484" s="442"/>
      <c r="O484" s="102"/>
    </row>
    <row r="485" spans="1:15" s="55" customFormat="1" ht="27.75" customHeight="1" x14ac:dyDescent="0.2">
      <c r="A485" s="13" t="s">
        <v>0</v>
      </c>
      <c r="B485" s="21">
        <v>1</v>
      </c>
      <c r="C485" s="21">
        <v>2</v>
      </c>
      <c r="D485" s="356">
        <v>3</v>
      </c>
      <c r="E485" s="356">
        <v>4</v>
      </c>
      <c r="F485" s="21">
        <v>5</v>
      </c>
      <c r="G485" s="21">
        <v>6</v>
      </c>
      <c r="H485" s="21">
        <v>7</v>
      </c>
      <c r="I485" s="21">
        <v>8</v>
      </c>
      <c r="J485" s="21">
        <v>9</v>
      </c>
      <c r="K485" s="21">
        <v>10</v>
      </c>
      <c r="L485" s="21">
        <v>11</v>
      </c>
      <c r="M485" s="106">
        <v>12</v>
      </c>
      <c r="N485" s="442"/>
      <c r="O485" s="105"/>
    </row>
    <row r="486" spans="1:15" ht="27.75" customHeight="1" x14ac:dyDescent="0.35">
      <c r="A486" s="13" t="s">
        <v>2</v>
      </c>
      <c r="B486" s="22"/>
      <c r="C486" s="22"/>
      <c r="D486" s="327"/>
      <c r="E486" s="356"/>
      <c r="F486" s="22"/>
      <c r="G486" s="20"/>
      <c r="H486" s="1"/>
      <c r="I486" s="1"/>
      <c r="J486" s="1"/>
      <c r="K486" s="1"/>
      <c r="L486" s="1"/>
      <c r="M486" s="3"/>
      <c r="N486" s="442"/>
      <c r="O486" s="102"/>
    </row>
    <row r="487" spans="1:15" ht="27.75" customHeight="1" x14ac:dyDescent="0.35">
      <c r="A487" s="13" t="s">
        <v>3</v>
      </c>
      <c r="B487" s="22"/>
      <c r="C487" s="22"/>
      <c r="D487" s="327"/>
      <c r="E487" s="356"/>
      <c r="F487" s="22"/>
      <c r="G487" s="20"/>
      <c r="H487" s="1"/>
      <c r="I487" s="1"/>
      <c r="J487" s="1"/>
      <c r="K487" s="1"/>
      <c r="L487" s="1"/>
      <c r="M487" s="3"/>
      <c r="N487" s="442"/>
      <c r="O487" s="102"/>
    </row>
    <row r="488" spans="1:15" ht="27.75" customHeight="1" x14ac:dyDescent="0.35">
      <c r="A488" s="13" t="s">
        <v>4</v>
      </c>
      <c r="B488" s="22"/>
      <c r="C488" s="22"/>
      <c r="D488" s="327"/>
      <c r="E488" s="356"/>
      <c r="F488" s="22"/>
      <c r="G488" s="20"/>
      <c r="H488" s="1"/>
      <c r="I488" s="1"/>
      <c r="J488" s="1"/>
      <c r="K488" s="1"/>
      <c r="L488" s="1"/>
      <c r="M488" s="3"/>
      <c r="N488" s="442"/>
      <c r="O488" s="102"/>
    </row>
    <row r="489" spans="1:15" ht="27.75" x14ac:dyDescent="0.35">
      <c r="A489" s="14" t="s">
        <v>5</v>
      </c>
      <c r="B489" s="94">
        <f>B488</f>
        <v>0</v>
      </c>
      <c r="C489" s="94">
        <f>B489+C488</f>
        <v>0</v>
      </c>
      <c r="D489" s="327">
        <f t="shared" ref="D489" si="134">C489+D488</f>
        <v>0</v>
      </c>
      <c r="E489" s="356">
        <f t="shared" ref="E489" si="135">D489+E488</f>
        <v>0</v>
      </c>
      <c r="F489" s="94">
        <f t="shared" ref="F489" si="136">E489+F488</f>
        <v>0</v>
      </c>
      <c r="G489" s="20"/>
      <c r="H489" s="1"/>
      <c r="I489" s="1"/>
      <c r="J489" s="1"/>
      <c r="K489" s="1"/>
      <c r="L489" s="1"/>
      <c r="M489" s="3"/>
      <c r="N489" s="442"/>
      <c r="O489" s="102"/>
    </row>
    <row r="490" spans="1:15" x14ac:dyDescent="0.35">
      <c r="A490" s="15" t="s">
        <v>8</v>
      </c>
      <c r="B490" s="49"/>
      <c r="C490" s="49"/>
      <c r="D490" s="329"/>
      <c r="E490" s="322"/>
      <c r="F490" s="49"/>
      <c r="G490" s="54"/>
      <c r="H490" s="5"/>
      <c r="I490" s="5"/>
      <c r="J490" s="5"/>
      <c r="K490" s="5"/>
      <c r="L490" s="5"/>
      <c r="M490" s="5"/>
      <c r="N490" s="442"/>
      <c r="O490" s="102"/>
    </row>
    <row r="491" spans="1:15" x14ac:dyDescent="0.35">
      <c r="A491" s="15" t="s">
        <v>9</v>
      </c>
      <c r="B491" s="49"/>
      <c r="C491" s="49"/>
      <c r="D491" s="329"/>
      <c r="E491" s="322"/>
      <c r="F491" s="49"/>
      <c r="G491" s="54"/>
      <c r="H491" s="5"/>
      <c r="I491" s="5"/>
      <c r="J491" s="5"/>
      <c r="K491" s="5"/>
      <c r="L491" s="5"/>
      <c r="M491" s="5"/>
      <c r="N491" s="442"/>
      <c r="O491" s="102"/>
    </row>
    <row r="492" spans="1:15" ht="23.25" customHeight="1" x14ac:dyDescent="0.35">
      <c r="A492" s="15" t="s">
        <v>6</v>
      </c>
      <c r="B492" s="49"/>
      <c r="C492" s="49"/>
      <c r="D492" s="399" t="e">
        <f>B482+C482+D482+E482+F482-MIN(B482:F482)</f>
        <v>#N/A</v>
      </c>
      <c r="E492" s="400"/>
      <c r="F492" s="103" t="s">
        <v>4</v>
      </c>
      <c r="G492" s="54"/>
      <c r="H492" s="399">
        <f>F489</f>
        <v>0</v>
      </c>
      <c r="I492" s="400"/>
      <c r="J492" s="5" t="s">
        <v>7</v>
      </c>
      <c r="K492" s="5"/>
      <c r="L492" s="403"/>
      <c r="M492" s="404"/>
      <c r="N492" s="442"/>
      <c r="O492" s="102"/>
    </row>
    <row r="493" spans="1:15" ht="26.25" thickBot="1" x14ac:dyDescent="0.4">
      <c r="A493" s="16"/>
      <c r="B493" s="96">
        <f>IF(B488=1,LOOKUP(B491,$Z$2:$Z$32,$AA$1:$AA$32),IF(B488=0.5,LOOKUP(B491,$Z$2:$Z$32,$AB$2:$AB$32),LOOKUP(B491,$Z$2:$Z$32,$AC$2:$AC$32)))</f>
        <v>-15</v>
      </c>
      <c r="C493" s="96">
        <f t="shared" ref="C493:F493" si="137">IF(C488=1,LOOKUP(C491,$Z$2:$Z$32,$AA$1:$AA$32),IF(C488=0.5,LOOKUP(C491,$Z$2:$Z$32,$AB$2:$AB$32),LOOKUP(C491,$Z$2:$Z$32,$AC$2:$AC$32)))</f>
        <v>-15</v>
      </c>
      <c r="D493" s="324">
        <f t="shared" si="137"/>
        <v>-15</v>
      </c>
      <c r="E493" s="325">
        <f t="shared" si="137"/>
        <v>-15</v>
      </c>
      <c r="F493" s="96">
        <f t="shared" si="137"/>
        <v>-15</v>
      </c>
      <c r="G493" s="97">
        <f>SUM(B493:F493)</f>
        <v>-75</v>
      </c>
      <c r="H493" s="17"/>
      <c r="I493" s="17"/>
      <c r="J493" s="17"/>
      <c r="K493" s="17"/>
      <c r="L493" s="17"/>
      <c r="M493" s="17"/>
      <c r="N493" s="443"/>
      <c r="O493" s="102"/>
    </row>
    <row r="494" spans="1:15" ht="26.25" thickBot="1" x14ac:dyDescent="0.4">
      <c r="A494" s="7"/>
      <c r="B494" s="49"/>
      <c r="C494" s="49"/>
      <c r="D494" s="329"/>
      <c r="E494" s="322"/>
      <c r="F494" s="49"/>
      <c r="G494" s="54"/>
      <c r="H494" s="5"/>
      <c r="I494" s="5"/>
      <c r="J494" s="5"/>
      <c r="K494" s="5"/>
      <c r="L494" s="5"/>
      <c r="M494" s="5"/>
      <c r="N494" s="5"/>
      <c r="O494" s="5"/>
    </row>
    <row r="495" spans="1:15" s="134" customFormat="1" ht="12.75" customHeight="1" x14ac:dyDescent="0.2">
      <c r="A495" s="167" t="s">
        <v>1</v>
      </c>
      <c r="B495" s="173" t="e">
        <f>LOOKUP(B499,$Q$1:$Q$49,$R$1:$R$49)</f>
        <v>#N/A</v>
      </c>
      <c r="C495" s="173" t="e">
        <f t="shared" ref="C495:F495" si="138">LOOKUP(C499,$Q$1:$Q$49,$R$1:$R$49)</f>
        <v>#N/A</v>
      </c>
      <c r="D495" s="365" t="e">
        <f t="shared" si="138"/>
        <v>#N/A</v>
      </c>
      <c r="E495" s="340" t="e">
        <f t="shared" si="138"/>
        <v>#N/A</v>
      </c>
      <c r="F495" s="173" t="e">
        <f t="shared" si="138"/>
        <v>#N/A</v>
      </c>
      <c r="G495" s="133"/>
      <c r="H495" s="133"/>
      <c r="I495" s="133"/>
      <c r="J495" s="133"/>
      <c r="K495" s="133"/>
      <c r="L495" s="133"/>
      <c r="M495" s="133"/>
      <c r="N495" s="441"/>
      <c r="O495" s="126"/>
    </row>
    <row r="496" spans="1:15" ht="12.75" x14ac:dyDescent="0.2">
      <c r="A496" s="439"/>
      <c r="B496" s="412"/>
      <c r="C496" s="413"/>
      <c r="D496" s="413"/>
      <c r="E496" s="413"/>
      <c r="F496" s="413"/>
      <c r="G496" s="413"/>
      <c r="H496" s="413"/>
      <c r="I496" s="413"/>
      <c r="J496" s="413"/>
      <c r="K496" s="413"/>
      <c r="L496" s="413"/>
      <c r="M496" s="414"/>
      <c r="N496" s="442"/>
      <c r="O496" s="102"/>
    </row>
    <row r="497" spans="1:15" ht="39" customHeight="1" x14ac:dyDescent="0.2">
      <c r="A497" s="440"/>
      <c r="B497" s="415"/>
      <c r="C497" s="416"/>
      <c r="D497" s="416"/>
      <c r="E497" s="416"/>
      <c r="F497" s="416"/>
      <c r="G497" s="416"/>
      <c r="H497" s="416"/>
      <c r="I497" s="416"/>
      <c r="J497" s="416"/>
      <c r="K497" s="416"/>
      <c r="L497" s="416"/>
      <c r="M497" s="417"/>
      <c r="N497" s="442"/>
      <c r="O497" s="102"/>
    </row>
    <row r="498" spans="1:15" s="55" customFormat="1" ht="27.75" customHeight="1" x14ac:dyDescent="0.2">
      <c r="A498" s="13" t="s">
        <v>0</v>
      </c>
      <c r="B498" s="21">
        <v>1</v>
      </c>
      <c r="C498" s="21">
        <v>2</v>
      </c>
      <c r="D498" s="356">
        <v>3</v>
      </c>
      <c r="E498" s="356">
        <v>4</v>
      </c>
      <c r="F498" s="21">
        <v>5</v>
      </c>
      <c r="G498" s="21">
        <v>6</v>
      </c>
      <c r="H498" s="21">
        <v>7</v>
      </c>
      <c r="I498" s="21">
        <v>8</v>
      </c>
      <c r="J498" s="21">
        <v>9</v>
      </c>
      <c r="K498" s="21">
        <v>10</v>
      </c>
      <c r="L498" s="21">
        <v>11</v>
      </c>
      <c r="M498" s="21">
        <v>12</v>
      </c>
      <c r="N498" s="442"/>
      <c r="O498" s="105"/>
    </row>
    <row r="499" spans="1:15" ht="27.75" customHeight="1" x14ac:dyDescent="0.35">
      <c r="A499" s="14" t="s">
        <v>2</v>
      </c>
      <c r="B499" s="22"/>
      <c r="C499" s="22"/>
      <c r="D499" s="327"/>
      <c r="E499" s="356"/>
      <c r="F499" s="22"/>
      <c r="G499" s="20"/>
      <c r="H499" s="1"/>
      <c r="I499" s="1"/>
      <c r="J499" s="1"/>
      <c r="K499" s="1"/>
      <c r="L499" s="1"/>
      <c r="M499" s="1"/>
      <c r="N499" s="442"/>
      <c r="O499" s="102"/>
    </row>
    <row r="500" spans="1:15" ht="27.75" customHeight="1" x14ac:dyDescent="0.35">
      <c r="A500" s="13" t="s">
        <v>3</v>
      </c>
      <c r="B500" s="22"/>
      <c r="C500" s="22"/>
      <c r="D500" s="327"/>
      <c r="E500" s="356"/>
      <c r="F500" s="22"/>
      <c r="G500" s="20"/>
      <c r="H500" s="1"/>
      <c r="I500" s="1"/>
      <c r="J500" s="1"/>
      <c r="K500" s="1"/>
      <c r="L500" s="1"/>
      <c r="M500" s="1"/>
      <c r="N500" s="442"/>
      <c r="O500" s="102"/>
    </row>
    <row r="501" spans="1:15" ht="27.75" customHeight="1" x14ac:dyDescent="0.35">
      <c r="A501" s="13" t="s">
        <v>4</v>
      </c>
      <c r="B501" s="22"/>
      <c r="C501" s="22"/>
      <c r="D501" s="327"/>
      <c r="E501" s="356"/>
      <c r="F501" s="22"/>
      <c r="G501" s="20"/>
      <c r="H501" s="1"/>
      <c r="I501" s="1"/>
      <c r="J501" s="1"/>
      <c r="K501" s="1"/>
      <c r="L501" s="1"/>
      <c r="M501" s="1"/>
      <c r="N501" s="442"/>
      <c r="O501" s="102"/>
    </row>
    <row r="502" spans="1:15" ht="27.75" x14ac:dyDescent="0.35">
      <c r="A502" s="14" t="s">
        <v>5</v>
      </c>
      <c r="B502" s="94">
        <f>B501</f>
        <v>0</v>
      </c>
      <c r="C502" s="94">
        <f>B502+C501</f>
        <v>0</v>
      </c>
      <c r="D502" s="327">
        <f t="shared" ref="D502" si="139">C502+D501</f>
        <v>0</v>
      </c>
      <c r="E502" s="356">
        <f t="shared" ref="E502" si="140">D502+E501</f>
        <v>0</v>
      </c>
      <c r="F502" s="94">
        <f t="shared" ref="F502" si="141">E502+F501</f>
        <v>0</v>
      </c>
      <c r="G502" s="181"/>
      <c r="H502" s="1"/>
      <c r="I502" s="1"/>
      <c r="J502" s="1"/>
      <c r="K502" s="1"/>
      <c r="L502" s="1"/>
      <c r="M502" s="1"/>
      <c r="N502" s="442"/>
      <c r="O502" s="102"/>
    </row>
    <row r="503" spans="1:15" x14ac:dyDescent="0.35">
      <c r="A503" s="15" t="s">
        <v>8</v>
      </c>
      <c r="B503" s="49"/>
      <c r="C503" s="49"/>
      <c r="D503" s="329"/>
      <c r="E503" s="322"/>
      <c r="F503" s="49"/>
      <c r="G503" s="54"/>
      <c r="H503" s="5"/>
      <c r="I503" s="5"/>
      <c r="J503" s="5"/>
      <c r="K503" s="5"/>
      <c r="L503" s="5"/>
      <c r="M503" s="6"/>
      <c r="N503" s="442"/>
      <c r="O503" s="102"/>
    </row>
    <row r="504" spans="1:15" x14ac:dyDescent="0.35">
      <c r="A504" s="15" t="s">
        <v>9</v>
      </c>
      <c r="B504" s="49"/>
      <c r="C504" s="49"/>
      <c r="D504" s="329"/>
      <c r="E504" s="322"/>
      <c r="F504" s="49"/>
      <c r="G504" s="54"/>
      <c r="H504" s="5"/>
      <c r="I504" s="5"/>
      <c r="J504" s="5"/>
      <c r="K504" s="5"/>
      <c r="L504" s="5"/>
      <c r="M504" s="6"/>
      <c r="N504" s="442"/>
      <c r="O504" s="102"/>
    </row>
    <row r="505" spans="1:15" ht="23.25" customHeight="1" x14ac:dyDescent="0.35">
      <c r="A505" s="15" t="s">
        <v>6</v>
      </c>
      <c r="B505" s="49"/>
      <c r="C505" s="49"/>
      <c r="D505" s="399" t="e">
        <f>B495+C495+D495+E495+F495-MIN(B495:F495)</f>
        <v>#N/A</v>
      </c>
      <c r="E505" s="400"/>
      <c r="F505" s="103" t="s">
        <v>4</v>
      </c>
      <c r="G505" s="54"/>
      <c r="H505" s="399">
        <f>F502</f>
        <v>0</v>
      </c>
      <c r="I505" s="400"/>
      <c r="J505" s="5" t="s">
        <v>7</v>
      </c>
      <c r="K505" s="5"/>
      <c r="L505" s="397"/>
      <c r="M505" s="398"/>
      <c r="N505" s="442"/>
      <c r="O505" s="102"/>
    </row>
    <row r="506" spans="1:15" ht="26.25" thickBot="1" x14ac:dyDescent="0.4">
      <c r="A506" s="16"/>
      <c r="B506" s="96">
        <f>IF(B501=1,LOOKUP(B504,$Z$2:$Z$32,$AA$1:$AA$32),IF(B501=0.5,LOOKUP(B504,$Z$2:$Z$32,$AB$2:$AB$32),LOOKUP(B504,$Z$2:$Z$32,$AC$2:$AC$32)))</f>
        <v>-15</v>
      </c>
      <c r="C506" s="96">
        <f t="shared" ref="C506:F506" si="142">IF(C501=1,LOOKUP(C504,$Z$2:$Z$32,$AA$1:$AA$32),IF(C501=0.5,LOOKUP(C504,$Z$2:$Z$32,$AB$2:$AB$32),LOOKUP(C504,$Z$2:$Z$32,$AC$2:$AC$32)))</f>
        <v>-15</v>
      </c>
      <c r="D506" s="324">
        <f t="shared" si="142"/>
        <v>-15</v>
      </c>
      <c r="E506" s="325">
        <f t="shared" si="142"/>
        <v>-15</v>
      </c>
      <c r="F506" s="96">
        <f t="shared" si="142"/>
        <v>-15</v>
      </c>
      <c r="G506" s="97">
        <f>SUM(B506:F506)</f>
        <v>-75</v>
      </c>
      <c r="H506" s="17"/>
      <c r="I506" s="17"/>
      <c r="J506" s="17"/>
      <c r="K506" s="17"/>
      <c r="L506" s="17"/>
      <c r="M506" s="18"/>
      <c r="N506" s="443"/>
      <c r="O506" s="102"/>
    </row>
    <row r="507" spans="1:15" ht="26.25" thickBot="1" x14ac:dyDescent="0.4">
      <c r="A507" s="19"/>
      <c r="B507" s="49"/>
      <c r="C507" s="49"/>
      <c r="D507" s="329"/>
      <c r="E507" s="322"/>
      <c r="F507" s="49"/>
      <c r="G507" s="54"/>
      <c r="H507" s="5"/>
      <c r="I507" s="5"/>
      <c r="J507" s="5"/>
      <c r="K507" s="5"/>
      <c r="L507" s="5"/>
      <c r="M507" s="6"/>
      <c r="N507" s="5"/>
      <c r="O507" s="5"/>
    </row>
    <row r="508" spans="1:15" ht="12.75" x14ac:dyDescent="0.2">
      <c r="A508" s="10" t="s">
        <v>1</v>
      </c>
      <c r="B508" s="186" t="e">
        <f>LOOKUP(B512,$Q$1:$Q$49,$R$1:$R$49)</f>
        <v>#N/A</v>
      </c>
      <c r="C508" s="186" t="e">
        <f t="shared" ref="C508:F508" si="143">LOOKUP(C512,$Q$1:$Q$49,$R$1:$R$49)</f>
        <v>#N/A</v>
      </c>
      <c r="D508" s="369" t="e">
        <f t="shared" si="143"/>
        <v>#N/A</v>
      </c>
      <c r="E508" s="369" t="e">
        <f t="shared" si="143"/>
        <v>#N/A</v>
      </c>
      <c r="F508" s="186" t="e">
        <f t="shared" si="143"/>
        <v>#N/A</v>
      </c>
      <c r="G508" s="58"/>
      <c r="H508" s="11"/>
      <c r="I508" s="11"/>
      <c r="J508" s="11"/>
      <c r="K508" s="11"/>
      <c r="L508" s="11"/>
      <c r="M508" s="12"/>
      <c r="N508" s="436"/>
      <c r="O508" s="102"/>
    </row>
    <row r="509" spans="1:15" ht="12.75" x14ac:dyDescent="0.2">
      <c r="A509" s="439"/>
      <c r="B509" s="412"/>
      <c r="C509" s="413"/>
      <c r="D509" s="413"/>
      <c r="E509" s="413"/>
      <c r="F509" s="413"/>
      <c r="G509" s="413"/>
      <c r="H509" s="413"/>
      <c r="I509" s="413"/>
      <c r="J509" s="413"/>
      <c r="K509" s="413"/>
      <c r="L509" s="413"/>
      <c r="M509" s="413"/>
      <c r="N509" s="437"/>
      <c r="O509" s="102"/>
    </row>
    <row r="510" spans="1:15" ht="39" customHeight="1" x14ac:dyDescent="0.2">
      <c r="A510" s="440"/>
      <c r="B510" s="415"/>
      <c r="C510" s="416"/>
      <c r="D510" s="416"/>
      <c r="E510" s="416"/>
      <c r="F510" s="416"/>
      <c r="G510" s="416"/>
      <c r="H510" s="416"/>
      <c r="I510" s="416"/>
      <c r="J510" s="416"/>
      <c r="K510" s="416"/>
      <c r="L510" s="416"/>
      <c r="M510" s="416"/>
      <c r="N510" s="437"/>
      <c r="O510" s="102"/>
    </row>
    <row r="511" spans="1:15" s="55" customFormat="1" ht="27.75" customHeight="1" x14ac:dyDescent="0.2">
      <c r="A511" s="13" t="s">
        <v>0</v>
      </c>
      <c r="B511" s="21">
        <v>1</v>
      </c>
      <c r="C511" s="21">
        <v>2</v>
      </c>
      <c r="D511" s="356">
        <v>3</v>
      </c>
      <c r="E511" s="356">
        <v>4</v>
      </c>
      <c r="F511" s="21">
        <v>5</v>
      </c>
      <c r="G511" s="21">
        <v>6</v>
      </c>
      <c r="H511" s="21">
        <v>7</v>
      </c>
      <c r="I511" s="21">
        <v>8</v>
      </c>
      <c r="J511" s="21">
        <v>9</v>
      </c>
      <c r="K511" s="21">
        <v>10</v>
      </c>
      <c r="L511" s="21">
        <v>11</v>
      </c>
      <c r="M511" s="106">
        <v>12</v>
      </c>
      <c r="N511" s="437"/>
      <c r="O511" s="105"/>
    </row>
    <row r="512" spans="1:15" ht="27.75" customHeight="1" x14ac:dyDescent="0.35">
      <c r="A512" s="13" t="s">
        <v>2</v>
      </c>
      <c r="B512" s="22"/>
      <c r="C512" s="22"/>
      <c r="D512" s="327"/>
      <c r="E512" s="356"/>
      <c r="F512" s="22"/>
      <c r="G512" s="20"/>
      <c r="H512" s="1"/>
      <c r="I512" s="1"/>
      <c r="J512" s="1"/>
      <c r="K512" s="1"/>
      <c r="L512" s="1"/>
      <c r="M512" s="3"/>
      <c r="N512" s="437"/>
      <c r="O512" s="102"/>
    </row>
    <row r="513" spans="1:15" ht="27.75" customHeight="1" x14ac:dyDescent="0.35">
      <c r="A513" s="13" t="s">
        <v>3</v>
      </c>
      <c r="B513" s="22"/>
      <c r="C513" s="22"/>
      <c r="D513" s="327"/>
      <c r="E513" s="356"/>
      <c r="F513" s="22"/>
      <c r="G513" s="20"/>
      <c r="H513" s="1"/>
      <c r="I513" s="1"/>
      <c r="J513" s="1"/>
      <c r="K513" s="1"/>
      <c r="L513" s="1"/>
      <c r="M513" s="3"/>
      <c r="N513" s="437"/>
      <c r="O513" s="102"/>
    </row>
    <row r="514" spans="1:15" ht="27.75" customHeight="1" x14ac:dyDescent="0.35">
      <c r="A514" s="13" t="s">
        <v>4</v>
      </c>
      <c r="B514" s="22"/>
      <c r="C514" s="22"/>
      <c r="D514" s="327"/>
      <c r="E514" s="356"/>
      <c r="F514" s="22"/>
      <c r="G514" s="20"/>
      <c r="H514" s="1"/>
      <c r="I514" s="1"/>
      <c r="J514" s="1"/>
      <c r="K514" s="1"/>
      <c r="L514" s="1"/>
      <c r="M514" s="3"/>
      <c r="N514" s="437"/>
      <c r="O514" s="102"/>
    </row>
    <row r="515" spans="1:15" ht="27.75" x14ac:dyDescent="0.35">
      <c r="A515" s="14" t="s">
        <v>5</v>
      </c>
      <c r="B515" s="94">
        <f>B514</f>
        <v>0</v>
      </c>
      <c r="C515" s="94">
        <f>B515+C514</f>
        <v>0</v>
      </c>
      <c r="D515" s="327">
        <f t="shared" ref="D515" si="144">C515+D514</f>
        <v>0</v>
      </c>
      <c r="E515" s="356">
        <f t="shared" ref="E515" si="145">D515+E514</f>
        <v>0</v>
      </c>
      <c r="F515" s="94">
        <f t="shared" ref="F515" si="146">E515+F514</f>
        <v>0</v>
      </c>
      <c r="G515" s="181"/>
      <c r="H515" s="1"/>
      <c r="I515" s="1"/>
      <c r="J515" s="1"/>
      <c r="K515" s="1"/>
      <c r="L515" s="1"/>
      <c r="M515" s="3"/>
      <c r="N515" s="437"/>
      <c r="O515" s="102"/>
    </row>
    <row r="516" spans="1:15" x14ac:dyDescent="0.35">
      <c r="A516" s="15" t="s">
        <v>8</v>
      </c>
      <c r="B516" s="49"/>
      <c r="C516" s="49"/>
      <c r="D516" s="329"/>
      <c r="E516" s="322"/>
      <c r="F516" s="49"/>
      <c r="G516" s="54"/>
      <c r="H516" s="5"/>
      <c r="I516" s="5"/>
      <c r="J516" s="5"/>
      <c r="K516" s="5"/>
      <c r="L516" s="5"/>
      <c r="M516" s="5"/>
      <c r="N516" s="437"/>
      <c r="O516" s="102"/>
    </row>
    <row r="517" spans="1:15" x14ac:dyDescent="0.35">
      <c r="A517" s="15" t="s">
        <v>9</v>
      </c>
      <c r="B517" s="49"/>
      <c r="C517" s="49"/>
      <c r="D517" s="329"/>
      <c r="E517" s="322"/>
      <c r="F517" s="49"/>
      <c r="G517" s="54"/>
      <c r="H517" s="5"/>
      <c r="I517" s="5"/>
      <c r="J517" s="5"/>
      <c r="K517" s="5"/>
      <c r="L517" s="5"/>
      <c r="M517" s="5"/>
      <c r="N517" s="437"/>
      <c r="O517" s="102"/>
    </row>
    <row r="518" spans="1:15" ht="23.25" customHeight="1" x14ac:dyDescent="0.35">
      <c r="A518" s="15" t="s">
        <v>6</v>
      </c>
      <c r="B518" s="49"/>
      <c r="C518" s="49"/>
      <c r="D518" s="399" t="e">
        <f>B508+C508+D508+E508+F508-MIN(B508:F508)</f>
        <v>#N/A</v>
      </c>
      <c r="E518" s="400"/>
      <c r="F518" s="103" t="s">
        <v>4</v>
      </c>
      <c r="G518" s="54"/>
      <c r="H518" s="399">
        <f>F515</f>
        <v>0</v>
      </c>
      <c r="I518" s="400"/>
      <c r="J518" s="5" t="s">
        <v>7</v>
      </c>
      <c r="K518" s="5"/>
      <c r="L518" s="397"/>
      <c r="M518" s="435"/>
      <c r="N518" s="437"/>
      <c r="O518" s="102"/>
    </row>
    <row r="519" spans="1:15" ht="26.25" thickBot="1" x14ac:dyDescent="0.4">
      <c r="A519" s="176"/>
      <c r="B519" s="96">
        <f>IF(B514=1,LOOKUP(B517,$Z$2:$Z$32,$AA$1:$AA$32),IF(B514=0.5,LOOKUP(B517,$Z$2:$Z$32,$AB$2:$AB$32),LOOKUP(B517,$Z$2:$Z$32,$AC$2:$AC$32)))</f>
        <v>-15</v>
      </c>
      <c r="C519" s="96">
        <f t="shared" ref="C519:F519" si="147">IF(C514=1,LOOKUP(C517,$Z$2:$Z$32,$AA$1:$AA$32),IF(C514=0.5,LOOKUP(C517,$Z$2:$Z$32,$AB$2:$AB$32),LOOKUP(C517,$Z$2:$Z$32,$AC$2:$AC$32)))</f>
        <v>-15</v>
      </c>
      <c r="D519" s="324">
        <f t="shared" si="147"/>
        <v>-15</v>
      </c>
      <c r="E519" s="325">
        <f t="shared" si="147"/>
        <v>-15</v>
      </c>
      <c r="F519" s="96">
        <f t="shared" si="147"/>
        <v>-15</v>
      </c>
      <c r="G519" s="97">
        <f>SUM(B519:F519)</f>
        <v>-75</v>
      </c>
      <c r="H519" s="17"/>
      <c r="I519" s="17"/>
      <c r="J519" s="17"/>
      <c r="K519" s="17"/>
      <c r="L519" s="17"/>
      <c r="M519" s="17"/>
      <c r="N519" s="438"/>
      <c r="O519" s="102"/>
    </row>
    <row r="520" spans="1:15" ht="26.25" thickBot="1" x14ac:dyDescent="0.4">
      <c r="A520" s="19"/>
      <c r="B520" s="49"/>
      <c r="C520" s="49"/>
      <c r="D520" s="329"/>
      <c r="E520" s="322"/>
      <c r="F520" s="49"/>
      <c r="G520" s="54"/>
      <c r="H520" s="5"/>
      <c r="I520" s="5"/>
      <c r="J520" s="5"/>
      <c r="K520" s="5"/>
      <c r="L520" s="5"/>
      <c r="M520" s="5"/>
      <c r="N520" s="5"/>
      <c r="O520" s="5"/>
    </row>
    <row r="521" spans="1:15" ht="12.75" x14ac:dyDescent="0.2">
      <c r="A521" s="10" t="s">
        <v>1</v>
      </c>
      <c r="B521" s="184" t="e">
        <f>LOOKUP(B525,$Q$1:$Q$49,$R$1:$R$49)</f>
        <v>#N/A</v>
      </c>
      <c r="C521" s="184" t="e">
        <f t="shared" ref="C521:F521" si="148">LOOKUP(C525,$Q$1:$Q$49,$R$1:$R$49)</f>
        <v>#N/A</v>
      </c>
      <c r="D521" s="367" t="e">
        <f t="shared" si="148"/>
        <v>#N/A</v>
      </c>
      <c r="E521" s="369" t="e">
        <f t="shared" si="148"/>
        <v>#N/A</v>
      </c>
      <c r="F521" s="184" t="e">
        <f t="shared" si="148"/>
        <v>#N/A</v>
      </c>
      <c r="G521" s="58"/>
      <c r="H521" s="11"/>
      <c r="I521" s="11"/>
      <c r="J521" s="11"/>
      <c r="K521" s="11"/>
      <c r="L521" s="11"/>
      <c r="M521" s="12"/>
      <c r="N521" s="441"/>
      <c r="O521" s="102"/>
    </row>
    <row r="522" spans="1:15" ht="12.75" x14ac:dyDescent="0.2">
      <c r="A522" s="439"/>
      <c r="B522" s="412"/>
      <c r="C522" s="413"/>
      <c r="D522" s="413"/>
      <c r="E522" s="413"/>
      <c r="F522" s="413"/>
      <c r="G522" s="413"/>
      <c r="H522" s="413"/>
      <c r="I522" s="413"/>
      <c r="J522" s="413"/>
      <c r="K522" s="413"/>
      <c r="L522" s="413"/>
      <c r="M522" s="413"/>
      <c r="N522" s="442"/>
      <c r="O522" s="102"/>
    </row>
    <row r="523" spans="1:15" ht="39" customHeight="1" x14ac:dyDescent="0.2">
      <c r="A523" s="440"/>
      <c r="B523" s="415"/>
      <c r="C523" s="416"/>
      <c r="D523" s="416"/>
      <c r="E523" s="416"/>
      <c r="F523" s="416"/>
      <c r="G523" s="416"/>
      <c r="H523" s="416"/>
      <c r="I523" s="416"/>
      <c r="J523" s="416"/>
      <c r="K523" s="416"/>
      <c r="L523" s="416"/>
      <c r="M523" s="416"/>
      <c r="N523" s="442"/>
      <c r="O523" s="102"/>
    </row>
    <row r="524" spans="1:15" s="55" customFormat="1" ht="27.75" customHeight="1" x14ac:dyDescent="0.2">
      <c r="A524" s="13" t="s">
        <v>0</v>
      </c>
      <c r="B524" s="21">
        <v>1</v>
      </c>
      <c r="C524" s="21">
        <v>2</v>
      </c>
      <c r="D524" s="356">
        <v>3</v>
      </c>
      <c r="E524" s="356">
        <v>4</v>
      </c>
      <c r="F524" s="21">
        <v>5</v>
      </c>
      <c r="G524" s="21">
        <v>6</v>
      </c>
      <c r="H524" s="21">
        <v>7</v>
      </c>
      <c r="I524" s="21">
        <v>8</v>
      </c>
      <c r="J524" s="21">
        <v>9</v>
      </c>
      <c r="K524" s="21">
        <v>10</v>
      </c>
      <c r="L524" s="21">
        <v>11</v>
      </c>
      <c r="M524" s="106">
        <v>12</v>
      </c>
      <c r="N524" s="442"/>
      <c r="O524" s="105"/>
    </row>
    <row r="525" spans="1:15" ht="27.75" customHeight="1" x14ac:dyDescent="0.35">
      <c r="A525" s="14" t="s">
        <v>2</v>
      </c>
      <c r="B525" s="22"/>
      <c r="C525" s="22"/>
      <c r="D525" s="327"/>
      <c r="E525" s="356"/>
      <c r="F525" s="22"/>
      <c r="G525" s="20"/>
      <c r="H525" s="1"/>
      <c r="I525" s="1"/>
      <c r="J525" s="1"/>
      <c r="K525" s="1"/>
      <c r="L525" s="1"/>
      <c r="M525" s="3"/>
      <c r="N525" s="442"/>
      <c r="O525" s="102"/>
    </row>
    <row r="526" spans="1:15" ht="27.75" customHeight="1" x14ac:dyDescent="0.35">
      <c r="A526" s="13" t="s">
        <v>3</v>
      </c>
      <c r="B526" s="22"/>
      <c r="C526" s="22"/>
      <c r="D526" s="327"/>
      <c r="E526" s="356"/>
      <c r="F526" s="22"/>
      <c r="G526" s="20"/>
      <c r="H526" s="1"/>
      <c r="I526" s="1"/>
      <c r="J526" s="1"/>
      <c r="K526" s="1"/>
      <c r="L526" s="1"/>
      <c r="M526" s="3"/>
      <c r="N526" s="442"/>
      <c r="O526" s="102"/>
    </row>
    <row r="527" spans="1:15" ht="27.75" customHeight="1" x14ac:dyDescent="0.35">
      <c r="A527" s="13" t="s">
        <v>4</v>
      </c>
      <c r="B527" s="22"/>
      <c r="C527" s="22"/>
      <c r="D527" s="327"/>
      <c r="E527" s="356"/>
      <c r="F527" s="22"/>
      <c r="G527" s="20"/>
      <c r="H527" s="1"/>
      <c r="I527" s="1"/>
      <c r="J527" s="1"/>
      <c r="K527" s="1"/>
      <c r="L527" s="1"/>
      <c r="M527" s="3"/>
      <c r="N527" s="442"/>
      <c r="O527" s="102"/>
    </row>
    <row r="528" spans="1:15" x14ac:dyDescent="0.35">
      <c r="A528" s="122" t="s">
        <v>5</v>
      </c>
      <c r="B528" s="94">
        <f>B527</f>
        <v>0</v>
      </c>
      <c r="C528" s="94">
        <f>B528+C527</f>
        <v>0</v>
      </c>
      <c r="D528" s="327">
        <f t="shared" ref="D528" si="149">C528+D527</f>
        <v>0</v>
      </c>
      <c r="E528" s="356">
        <f t="shared" ref="E528" si="150">D528+E527</f>
        <v>0</v>
      </c>
      <c r="F528" s="94">
        <f t="shared" ref="F528" si="151">E528+F527</f>
        <v>0</v>
      </c>
      <c r="G528" s="20"/>
      <c r="H528" s="1"/>
      <c r="I528" s="1"/>
      <c r="J528" s="1"/>
      <c r="K528" s="1"/>
      <c r="L528" s="1"/>
      <c r="M528" s="3"/>
      <c r="N528" s="442"/>
      <c r="O528" s="102"/>
    </row>
    <row r="529" spans="1:15" x14ac:dyDescent="0.35">
      <c r="A529" s="15" t="s">
        <v>8</v>
      </c>
      <c r="B529" s="49"/>
      <c r="C529" s="49"/>
      <c r="D529" s="329"/>
      <c r="E529" s="322"/>
      <c r="F529" s="49"/>
      <c r="G529" s="54"/>
      <c r="H529" s="5"/>
      <c r="I529" s="5"/>
      <c r="J529" s="5"/>
      <c r="K529" s="5"/>
      <c r="L529" s="5"/>
      <c r="M529" s="5"/>
      <c r="N529" s="442"/>
      <c r="O529" s="102"/>
    </row>
    <row r="530" spans="1:15" x14ac:dyDescent="0.35">
      <c r="A530" s="15" t="s">
        <v>9</v>
      </c>
      <c r="B530" s="49"/>
      <c r="C530" s="49"/>
      <c r="D530" s="329"/>
      <c r="E530" s="322"/>
      <c r="F530" s="49"/>
      <c r="G530" s="54"/>
      <c r="H530" s="5"/>
      <c r="I530" s="5"/>
      <c r="J530" s="5"/>
      <c r="K530" s="5"/>
      <c r="L530" s="5"/>
      <c r="M530" s="5"/>
      <c r="N530" s="442"/>
      <c r="O530" s="102"/>
    </row>
    <row r="531" spans="1:15" ht="23.25" customHeight="1" x14ac:dyDescent="0.35">
      <c r="A531" s="15" t="s">
        <v>6</v>
      </c>
      <c r="B531" s="49"/>
      <c r="C531" s="49"/>
      <c r="D531" s="399" t="e">
        <f>B521+C521+D521+E521+F521-MIN(B521:F521)</f>
        <v>#N/A</v>
      </c>
      <c r="E531" s="400"/>
      <c r="F531" s="103" t="s">
        <v>4</v>
      </c>
      <c r="G531" s="54"/>
      <c r="H531" s="399">
        <f>F528</f>
        <v>0</v>
      </c>
      <c r="I531" s="400"/>
      <c r="J531" s="5" t="s">
        <v>7</v>
      </c>
      <c r="K531" s="5"/>
      <c r="L531" s="397"/>
      <c r="M531" s="398"/>
      <c r="N531" s="442"/>
      <c r="O531" s="102"/>
    </row>
    <row r="532" spans="1:15" ht="26.25" thickBot="1" x14ac:dyDescent="0.4">
      <c r="A532" s="16"/>
      <c r="B532" s="96">
        <f>IF(B527=1,LOOKUP(B530,$Z$2:$Z$32,$AA$1:$AA$32),IF(B527=0.5,LOOKUP(B530,$Z$2:$Z$32,$AB$2:$AB$32),LOOKUP(B530,$Z$2:$Z$32,$AC$2:$AC$32)))</f>
        <v>-15</v>
      </c>
      <c r="C532" s="96">
        <f t="shared" ref="C532:F532" si="152">IF(C527=1,LOOKUP(C530,$Z$2:$Z$32,$AA$1:$AA$32),IF(C527=0.5,LOOKUP(C530,$Z$2:$Z$32,$AB$2:$AB$32),LOOKUP(C530,$Z$2:$Z$32,$AC$2:$AC$32)))</f>
        <v>-15</v>
      </c>
      <c r="D532" s="324">
        <f t="shared" si="152"/>
        <v>-15</v>
      </c>
      <c r="E532" s="325">
        <f t="shared" si="152"/>
        <v>-15</v>
      </c>
      <c r="F532" s="96">
        <f t="shared" si="152"/>
        <v>-15</v>
      </c>
      <c r="G532" s="97">
        <f>SUM(B532:F532)</f>
        <v>-75</v>
      </c>
      <c r="H532" s="17"/>
      <c r="I532" s="17"/>
      <c r="J532" s="17"/>
      <c r="K532" s="17"/>
      <c r="L532" s="17"/>
      <c r="M532" s="17"/>
      <c r="N532" s="443"/>
      <c r="O532" s="102"/>
    </row>
    <row r="533" spans="1:15" ht="26.25" thickBot="1" x14ac:dyDescent="0.4">
      <c r="A533" s="7"/>
      <c r="B533" s="49"/>
      <c r="C533" s="49"/>
      <c r="D533" s="329"/>
      <c r="E533" s="322"/>
      <c r="F533" s="49"/>
      <c r="G533" s="54"/>
      <c r="H533" s="5"/>
      <c r="I533" s="5"/>
      <c r="J533" s="5"/>
      <c r="K533" s="5"/>
      <c r="L533" s="5"/>
      <c r="M533" s="6"/>
    </row>
    <row r="534" spans="1:15" s="55" customFormat="1" ht="12.75" x14ac:dyDescent="0.2">
      <c r="A534" s="10" t="s">
        <v>1</v>
      </c>
      <c r="B534" s="184" t="e">
        <f>LOOKUP(B538,$Q$1:$Q$49,$R$1:$R$49)</f>
        <v>#N/A</v>
      </c>
      <c r="C534" s="184" t="e">
        <f t="shared" ref="C534:F534" si="153">LOOKUP(C538,$Q$1:$Q$49,$R$1:$R$49)</f>
        <v>#N/A</v>
      </c>
      <c r="D534" s="367" t="e">
        <f t="shared" si="153"/>
        <v>#N/A</v>
      </c>
      <c r="E534" s="369" t="e">
        <f t="shared" si="153"/>
        <v>#N/A</v>
      </c>
      <c r="F534" s="184" t="e">
        <f t="shared" si="153"/>
        <v>#N/A</v>
      </c>
      <c r="G534" s="58"/>
      <c r="H534" s="58"/>
      <c r="I534" s="58"/>
      <c r="J534" s="58"/>
      <c r="K534" s="58"/>
      <c r="L534" s="58"/>
      <c r="M534" s="58"/>
      <c r="N534" s="441"/>
      <c r="O534" s="105"/>
    </row>
    <row r="535" spans="1:15" ht="25.5" customHeight="1" x14ac:dyDescent="0.2">
      <c r="A535" s="439"/>
      <c r="B535" s="445"/>
      <c r="C535" s="413"/>
      <c r="D535" s="413"/>
      <c r="E535" s="413"/>
      <c r="F535" s="413"/>
      <c r="G535" s="413"/>
      <c r="H535" s="413"/>
      <c r="I535" s="413"/>
      <c r="J535" s="413"/>
      <c r="K535" s="413"/>
      <c r="L535" s="413"/>
      <c r="M535" s="414"/>
      <c r="N535" s="442"/>
      <c r="O535" s="102"/>
    </row>
    <row r="536" spans="1:15" ht="25.5" customHeight="1" x14ac:dyDescent="0.2">
      <c r="A536" s="440"/>
      <c r="B536" s="415"/>
      <c r="C536" s="416"/>
      <c r="D536" s="416"/>
      <c r="E536" s="416"/>
      <c r="F536" s="416"/>
      <c r="G536" s="416"/>
      <c r="H536" s="416"/>
      <c r="I536" s="416"/>
      <c r="J536" s="416"/>
      <c r="K536" s="416"/>
      <c r="L536" s="416"/>
      <c r="M536" s="417"/>
      <c r="N536" s="442"/>
      <c r="O536" s="102"/>
    </row>
    <row r="537" spans="1:15" s="55" customFormat="1" ht="27.75" customHeight="1" x14ac:dyDescent="0.2">
      <c r="A537" s="13" t="s">
        <v>0</v>
      </c>
      <c r="B537" s="21">
        <v>1</v>
      </c>
      <c r="C537" s="21">
        <v>2</v>
      </c>
      <c r="D537" s="356">
        <v>3</v>
      </c>
      <c r="E537" s="356">
        <v>4</v>
      </c>
      <c r="F537" s="21">
        <v>5</v>
      </c>
      <c r="G537" s="21">
        <v>6</v>
      </c>
      <c r="H537" s="21">
        <v>7</v>
      </c>
      <c r="I537" s="21">
        <v>8</v>
      </c>
      <c r="J537" s="21">
        <v>9</v>
      </c>
      <c r="K537" s="21">
        <v>10</v>
      </c>
      <c r="L537" s="21">
        <v>11</v>
      </c>
      <c r="M537" s="21">
        <v>12</v>
      </c>
      <c r="N537" s="442"/>
      <c r="O537" s="105"/>
    </row>
    <row r="538" spans="1:15" ht="27.75" customHeight="1" x14ac:dyDescent="0.35">
      <c r="A538" s="14" t="s">
        <v>2</v>
      </c>
      <c r="B538" s="22"/>
      <c r="C538" s="22"/>
      <c r="D538" s="327"/>
      <c r="E538" s="356"/>
      <c r="F538" s="22"/>
      <c r="G538" s="20"/>
      <c r="H538" s="1"/>
      <c r="I538" s="1"/>
      <c r="J538" s="1"/>
      <c r="K538" s="1"/>
      <c r="L538" s="1"/>
      <c r="M538" s="1"/>
      <c r="N538" s="442"/>
      <c r="O538" s="102"/>
    </row>
    <row r="539" spans="1:15" ht="27.75" customHeight="1" x14ac:dyDescent="0.35">
      <c r="A539" s="13" t="s">
        <v>3</v>
      </c>
      <c r="B539" s="22"/>
      <c r="C539" s="22"/>
      <c r="D539" s="327"/>
      <c r="E539" s="356"/>
      <c r="F539" s="22"/>
      <c r="G539" s="20"/>
      <c r="H539" s="1"/>
      <c r="I539" s="1"/>
      <c r="J539" s="1"/>
      <c r="K539" s="1"/>
      <c r="L539" s="1"/>
      <c r="M539" s="1"/>
      <c r="N539" s="442"/>
      <c r="O539" s="102"/>
    </row>
    <row r="540" spans="1:15" ht="27.75" customHeight="1" x14ac:dyDescent="0.35">
      <c r="A540" s="13" t="s">
        <v>4</v>
      </c>
      <c r="B540" s="22"/>
      <c r="C540" s="22"/>
      <c r="D540" s="327"/>
      <c r="E540" s="356"/>
      <c r="F540" s="22"/>
      <c r="G540" s="20"/>
      <c r="H540" s="1"/>
      <c r="I540" s="1"/>
      <c r="J540" s="1"/>
      <c r="K540" s="1"/>
      <c r="L540" s="1"/>
      <c r="M540" s="1"/>
      <c r="N540" s="442"/>
      <c r="O540" s="102"/>
    </row>
    <row r="541" spans="1:15" x14ac:dyDescent="0.35">
      <c r="A541" s="122" t="s">
        <v>5</v>
      </c>
      <c r="B541" s="94">
        <f>B540</f>
        <v>0</v>
      </c>
      <c r="C541" s="94">
        <f>B541+C540</f>
        <v>0</v>
      </c>
      <c r="D541" s="327">
        <f t="shared" ref="D541" si="154">C541+D540</f>
        <v>0</v>
      </c>
      <c r="E541" s="356">
        <f t="shared" ref="E541" si="155">D541+E540</f>
        <v>0</v>
      </c>
      <c r="F541" s="94">
        <f t="shared" ref="F541" si="156">E541+F540</f>
        <v>0</v>
      </c>
      <c r="G541" s="20"/>
      <c r="H541" s="1"/>
      <c r="I541" s="1"/>
      <c r="J541" s="1"/>
      <c r="K541" s="1"/>
      <c r="L541" s="1"/>
      <c r="M541" s="1"/>
      <c r="N541" s="442"/>
      <c r="O541" s="102"/>
    </row>
    <row r="542" spans="1:15" x14ac:dyDescent="0.35">
      <c r="A542" s="15" t="s">
        <v>8</v>
      </c>
      <c r="B542" s="49"/>
      <c r="C542" s="49"/>
      <c r="D542" s="329"/>
      <c r="E542" s="322"/>
      <c r="F542" s="49"/>
      <c r="G542" s="54"/>
      <c r="H542" s="5"/>
      <c r="I542" s="5"/>
      <c r="J542" s="5"/>
      <c r="K542" s="5"/>
      <c r="L542" s="5"/>
      <c r="M542" s="6"/>
      <c r="N542" s="442"/>
      <c r="O542" s="102"/>
    </row>
    <row r="543" spans="1:15" x14ac:dyDescent="0.35">
      <c r="A543" s="15" t="s">
        <v>9</v>
      </c>
      <c r="B543" s="49"/>
      <c r="C543" s="49"/>
      <c r="D543" s="329"/>
      <c r="E543" s="322"/>
      <c r="F543" s="49"/>
      <c r="G543" s="54"/>
      <c r="H543" s="5"/>
      <c r="I543" s="5"/>
      <c r="J543" s="5"/>
      <c r="K543" s="5"/>
      <c r="L543" s="5"/>
      <c r="M543" s="6"/>
      <c r="N543" s="442"/>
      <c r="O543" s="102"/>
    </row>
    <row r="544" spans="1:15" ht="23.25" customHeight="1" x14ac:dyDescent="0.35">
      <c r="A544" s="15" t="s">
        <v>6</v>
      </c>
      <c r="B544" s="49"/>
      <c r="C544" s="49"/>
      <c r="D544" s="399" t="e">
        <f>B534+C534+D534+E534+F534-MIN(B534:F534)</f>
        <v>#N/A</v>
      </c>
      <c r="E544" s="400"/>
      <c r="F544" s="103" t="s">
        <v>4</v>
      </c>
      <c r="G544" s="54"/>
      <c r="H544" s="399">
        <f>F541</f>
        <v>0</v>
      </c>
      <c r="I544" s="400"/>
      <c r="J544" s="5" t="s">
        <v>7</v>
      </c>
      <c r="K544" s="5"/>
      <c r="L544" s="3"/>
      <c r="M544" s="4"/>
      <c r="N544" s="442"/>
      <c r="O544" s="102"/>
    </row>
    <row r="545" spans="1:15" ht="26.25" thickBot="1" x14ac:dyDescent="0.4">
      <c r="A545" s="16"/>
      <c r="B545" s="96">
        <f>IF(B540=1,LOOKUP(B543,$Z$2:$Z$32,$AA$1:$AA$32),IF(B540=0.5,LOOKUP(B543,$Z$2:$Z$32,$AB$2:$AB$32),LOOKUP(B543,$Z$2:$Z$32,$AC$2:$AC$32)))</f>
        <v>-15</v>
      </c>
      <c r="C545" s="96">
        <f t="shared" ref="C545:F545" si="157">IF(C540=1,LOOKUP(C543,$Z$2:$Z$32,$AA$1:$AA$32),IF(C540=0.5,LOOKUP(C543,$Z$2:$Z$32,$AB$2:$AB$32),LOOKUP(C543,$Z$2:$Z$32,$AC$2:$AC$32)))</f>
        <v>-15</v>
      </c>
      <c r="D545" s="324">
        <f t="shared" si="157"/>
        <v>-15</v>
      </c>
      <c r="E545" s="325">
        <f t="shared" si="157"/>
        <v>-15</v>
      </c>
      <c r="F545" s="96">
        <f t="shared" si="157"/>
        <v>-15</v>
      </c>
      <c r="G545" s="97">
        <f>SUM(B545:F545)</f>
        <v>-75</v>
      </c>
      <c r="H545" s="98"/>
      <c r="I545" s="17"/>
      <c r="J545" s="17"/>
      <c r="K545" s="17"/>
      <c r="L545" s="17"/>
      <c r="M545" s="18"/>
      <c r="N545" s="443"/>
      <c r="O545" s="102"/>
    </row>
    <row r="546" spans="1:15" ht="26.25" thickBot="1" x14ac:dyDescent="0.4"/>
    <row r="547" spans="1:15" s="55" customFormat="1" ht="12.75" customHeight="1" x14ac:dyDescent="0.2">
      <c r="A547" s="10" t="s">
        <v>1</v>
      </c>
      <c r="B547" s="184" t="e">
        <f>LOOKUP(B551,$Q$1:$Q$49,$R$1:$R$49)</f>
        <v>#N/A</v>
      </c>
      <c r="C547" s="184" t="e">
        <f t="shared" ref="C547:F547" si="158">LOOKUP(C551,$Q$1:$Q$49,$R$1:$R$49)</f>
        <v>#N/A</v>
      </c>
      <c r="D547" s="367" t="e">
        <f t="shared" si="158"/>
        <v>#N/A</v>
      </c>
      <c r="E547" s="369" t="e">
        <f t="shared" si="158"/>
        <v>#N/A</v>
      </c>
      <c r="F547" s="184" t="e">
        <f t="shared" si="158"/>
        <v>#N/A</v>
      </c>
      <c r="G547" s="58"/>
      <c r="H547" s="58"/>
      <c r="I547" s="58"/>
      <c r="J547" s="58"/>
      <c r="K547" s="58"/>
      <c r="L547" s="58"/>
      <c r="M547" s="182"/>
      <c r="N547" s="441"/>
      <c r="O547" s="105"/>
    </row>
    <row r="548" spans="1:15" ht="12.75" x14ac:dyDescent="0.2">
      <c r="A548" s="439"/>
      <c r="B548" s="412"/>
      <c r="C548" s="413"/>
      <c r="D548" s="413"/>
      <c r="E548" s="413"/>
      <c r="F548" s="413"/>
      <c r="G548" s="413"/>
      <c r="H548" s="413"/>
      <c r="I548" s="413"/>
      <c r="J548" s="413"/>
      <c r="K548" s="413"/>
      <c r="L548" s="413"/>
      <c r="M548" s="413"/>
      <c r="N548" s="442"/>
      <c r="O548" s="102"/>
    </row>
    <row r="549" spans="1:15" ht="38.25" customHeight="1" x14ac:dyDescent="0.2">
      <c r="A549" s="444"/>
      <c r="B549" s="415"/>
      <c r="C549" s="416"/>
      <c r="D549" s="416"/>
      <c r="E549" s="416"/>
      <c r="F549" s="416"/>
      <c r="G549" s="416"/>
      <c r="H549" s="416"/>
      <c r="I549" s="416"/>
      <c r="J549" s="416"/>
      <c r="K549" s="416"/>
      <c r="L549" s="416"/>
      <c r="M549" s="416"/>
      <c r="N549" s="442"/>
      <c r="O549" s="102"/>
    </row>
    <row r="550" spans="1:15" s="55" customFormat="1" ht="27.75" customHeight="1" x14ac:dyDescent="0.2">
      <c r="A550" s="13" t="s">
        <v>0</v>
      </c>
      <c r="B550" s="21">
        <v>1</v>
      </c>
      <c r="C550" s="21">
        <v>2</v>
      </c>
      <c r="D550" s="356">
        <v>3</v>
      </c>
      <c r="E550" s="356">
        <v>4</v>
      </c>
      <c r="F550" s="21">
        <v>5</v>
      </c>
      <c r="G550" s="21">
        <v>6</v>
      </c>
      <c r="H550" s="21">
        <v>7</v>
      </c>
      <c r="I550" s="21">
        <v>8</v>
      </c>
      <c r="J550" s="21">
        <v>9</v>
      </c>
      <c r="K550" s="21">
        <v>10</v>
      </c>
      <c r="L550" s="21">
        <v>11</v>
      </c>
      <c r="M550" s="106">
        <v>12</v>
      </c>
      <c r="N550" s="442"/>
      <c r="O550" s="105"/>
    </row>
    <row r="551" spans="1:15" ht="27.75" customHeight="1" x14ac:dyDescent="0.35">
      <c r="A551" s="13" t="s">
        <v>2</v>
      </c>
      <c r="B551" s="22"/>
      <c r="C551" s="22"/>
      <c r="D551" s="327"/>
      <c r="E551" s="356"/>
      <c r="F551" s="22"/>
      <c r="G551" s="20"/>
      <c r="H551" s="1"/>
      <c r="I551" s="1"/>
      <c r="J551" s="1"/>
      <c r="K551" s="1"/>
      <c r="L551" s="1"/>
      <c r="M551" s="3"/>
      <c r="N551" s="442"/>
      <c r="O551" s="102"/>
    </row>
    <row r="552" spans="1:15" ht="27.75" customHeight="1" x14ac:dyDescent="0.35">
      <c r="A552" s="13" t="s">
        <v>3</v>
      </c>
      <c r="B552" s="22"/>
      <c r="C552" s="22"/>
      <c r="D552" s="327"/>
      <c r="E552" s="356"/>
      <c r="F552" s="22"/>
      <c r="G552" s="20"/>
      <c r="H552" s="1"/>
      <c r="I552" s="1"/>
      <c r="J552" s="1"/>
      <c r="K552" s="1"/>
      <c r="L552" s="1"/>
      <c r="M552" s="3"/>
      <c r="N552" s="442"/>
      <c r="O552" s="102"/>
    </row>
    <row r="553" spans="1:15" ht="27.75" customHeight="1" x14ac:dyDescent="0.35">
      <c r="A553" s="13" t="s">
        <v>4</v>
      </c>
      <c r="B553" s="22"/>
      <c r="C553" s="22"/>
      <c r="D553" s="327"/>
      <c r="E553" s="356"/>
      <c r="F553" s="22"/>
      <c r="G553" s="20"/>
      <c r="H553" s="1"/>
      <c r="I553" s="1"/>
      <c r="J553" s="1"/>
      <c r="K553" s="1"/>
      <c r="L553" s="1"/>
      <c r="M553" s="3"/>
      <c r="N553" s="442"/>
      <c r="O553" s="102"/>
    </row>
    <row r="554" spans="1:15" ht="27.75" x14ac:dyDescent="0.35">
      <c r="A554" s="14" t="s">
        <v>5</v>
      </c>
      <c r="B554" s="94">
        <f>B553</f>
        <v>0</v>
      </c>
      <c r="C554" s="94">
        <f>B554+C553</f>
        <v>0</v>
      </c>
      <c r="D554" s="327">
        <f t="shared" ref="D554" si="159">C554+D553</f>
        <v>0</v>
      </c>
      <c r="E554" s="356">
        <f t="shared" ref="E554" si="160">D554+E553</f>
        <v>0</v>
      </c>
      <c r="F554" s="94">
        <f t="shared" ref="F554" si="161">E554+F553</f>
        <v>0</v>
      </c>
      <c r="G554" s="20"/>
      <c r="H554" s="1"/>
      <c r="I554" s="1"/>
      <c r="J554" s="1"/>
      <c r="K554" s="1"/>
      <c r="L554" s="1"/>
      <c r="M554" s="3"/>
      <c r="N554" s="442"/>
      <c r="O554" s="102"/>
    </row>
    <row r="555" spans="1:15" x14ac:dyDescent="0.35">
      <c r="A555" s="15" t="s">
        <v>8</v>
      </c>
      <c r="B555" s="49"/>
      <c r="C555" s="49"/>
      <c r="D555" s="329"/>
      <c r="E555" s="322"/>
      <c r="F555" s="49"/>
      <c r="G555" s="54"/>
      <c r="H555" s="5"/>
      <c r="I555" s="5"/>
      <c r="J555" s="5"/>
      <c r="K555" s="5"/>
      <c r="L555" s="5"/>
      <c r="M555" s="5"/>
      <c r="N555" s="442"/>
      <c r="O555" s="102"/>
    </row>
    <row r="556" spans="1:15" x14ac:dyDescent="0.35">
      <c r="A556" s="15" t="s">
        <v>9</v>
      </c>
      <c r="B556" s="49"/>
      <c r="C556" s="49"/>
      <c r="D556" s="329"/>
      <c r="E556" s="322"/>
      <c r="F556" s="49"/>
      <c r="G556" s="54"/>
      <c r="H556" s="5"/>
      <c r="I556" s="5"/>
      <c r="J556" s="5"/>
      <c r="K556" s="5"/>
      <c r="L556" s="5"/>
      <c r="M556" s="5"/>
      <c r="N556" s="442"/>
      <c r="O556" s="102"/>
    </row>
    <row r="557" spans="1:15" ht="23.25" customHeight="1" x14ac:dyDescent="0.35">
      <c r="A557" s="15" t="s">
        <v>6</v>
      </c>
      <c r="B557" s="49"/>
      <c r="C557" s="49"/>
      <c r="D557" s="399" t="e">
        <f>B547+C547+D547+E547+F547-MIN(B547:F547)</f>
        <v>#N/A</v>
      </c>
      <c r="E557" s="400"/>
      <c r="F557" s="103" t="s">
        <v>4</v>
      </c>
      <c r="G557" s="54"/>
      <c r="H557" s="399">
        <f>F554</f>
        <v>0</v>
      </c>
      <c r="I557" s="400"/>
      <c r="J557" s="5" t="s">
        <v>7</v>
      </c>
      <c r="K557" s="5"/>
      <c r="L557" s="403"/>
      <c r="M557" s="404"/>
      <c r="N557" s="442"/>
      <c r="O557" s="102"/>
    </row>
    <row r="558" spans="1:15" ht="26.25" thickBot="1" x14ac:dyDescent="0.4">
      <c r="A558" s="16"/>
      <c r="B558" s="96">
        <f>IF(B553=1,LOOKUP(B556,$Z$2:$Z$32,$AA$1:$AA$32),IF(B553=0.5,LOOKUP(B556,$Z$2:$Z$32,$AB$2:$AB$32),LOOKUP(B556,$Z$2:$Z$32,$AC$2:$AC$32)))</f>
        <v>-15</v>
      </c>
      <c r="C558" s="96">
        <f t="shared" ref="C558:F558" si="162">IF(C553=1,LOOKUP(C556,$Z$2:$Z$32,$AA$1:$AA$32),IF(C553=0.5,LOOKUP(C556,$Z$2:$Z$32,$AB$2:$AB$32),LOOKUP(C556,$Z$2:$Z$32,$AC$2:$AC$32)))</f>
        <v>-15</v>
      </c>
      <c r="D558" s="324">
        <f t="shared" si="162"/>
        <v>-15</v>
      </c>
      <c r="E558" s="325">
        <f t="shared" si="162"/>
        <v>-15</v>
      </c>
      <c r="F558" s="96">
        <f t="shared" si="162"/>
        <v>-15</v>
      </c>
      <c r="G558" s="97">
        <f>SUM(B558:F558)</f>
        <v>-75</v>
      </c>
      <c r="H558" s="98"/>
      <c r="I558" s="17"/>
      <c r="J558" s="17"/>
      <c r="K558" s="17"/>
      <c r="L558" s="17"/>
      <c r="M558" s="17"/>
      <c r="N558" s="443"/>
      <c r="O558" s="102"/>
    </row>
    <row r="559" spans="1:15" ht="26.25" thickBot="1" x14ac:dyDescent="0.4">
      <c r="A559" s="19"/>
      <c r="B559" s="49"/>
      <c r="C559" s="49"/>
      <c r="D559" s="329"/>
      <c r="E559" s="322"/>
      <c r="F559" s="49"/>
      <c r="G559" s="54"/>
      <c r="H559" s="5"/>
      <c r="I559" s="5"/>
      <c r="J559" s="5"/>
      <c r="K559" s="5"/>
      <c r="L559" s="5"/>
      <c r="M559" s="5"/>
      <c r="N559" s="5"/>
      <c r="O559" s="5"/>
    </row>
    <row r="560" spans="1:15" ht="12.75" customHeight="1" x14ac:dyDescent="0.2">
      <c r="A560" s="10" t="s">
        <v>1</v>
      </c>
      <c r="B560" s="132" t="e">
        <f>LOOKUP(B564,$Q$1:$Q$49,$R$1:$R$49)</f>
        <v>#N/A</v>
      </c>
      <c r="C560" s="132" t="e">
        <f t="shared" ref="C560:F560" si="163">LOOKUP(C564,$Q$1:$Q$49,$R$1:$R$49)</f>
        <v>#N/A</v>
      </c>
      <c r="D560" s="339" t="e">
        <f t="shared" si="163"/>
        <v>#N/A</v>
      </c>
      <c r="E560" s="340" t="e">
        <f t="shared" si="163"/>
        <v>#N/A</v>
      </c>
      <c r="F560" s="132" t="e">
        <f t="shared" si="163"/>
        <v>#N/A</v>
      </c>
      <c r="G560" s="58"/>
      <c r="H560" s="11"/>
      <c r="I560" s="11"/>
      <c r="J560" s="11"/>
      <c r="K560" s="11"/>
      <c r="L560" s="11"/>
      <c r="M560" s="12"/>
      <c r="N560" s="441"/>
      <c r="O560" s="102"/>
    </row>
    <row r="561" spans="1:15" ht="12.75" x14ac:dyDescent="0.2">
      <c r="A561" s="439"/>
      <c r="B561" s="412"/>
      <c r="C561" s="413"/>
      <c r="D561" s="413"/>
      <c r="E561" s="413"/>
      <c r="F561" s="413"/>
      <c r="G561" s="413"/>
      <c r="H561" s="413"/>
      <c r="I561" s="413"/>
      <c r="J561" s="413"/>
      <c r="K561" s="413"/>
      <c r="L561" s="413"/>
      <c r="M561" s="413"/>
      <c r="N561" s="442"/>
      <c r="O561" s="102"/>
    </row>
    <row r="562" spans="1:15" ht="39" customHeight="1" x14ac:dyDescent="0.2">
      <c r="A562" s="444"/>
      <c r="B562" s="415"/>
      <c r="C562" s="416"/>
      <c r="D562" s="416"/>
      <c r="E562" s="416"/>
      <c r="F562" s="416"/>
      <c r="G562" s="416"/>
      <c r="H562" s="416"/>
      <c r="I562" s="416"/>
      <c r="J562" s="416"/>
      <c r="K562" s="416"/>
      <c r="L562" s="416"/>
      <c r="M562" s="416"/>
      <c r="N562" s="442"/>
      <c r="O562" s="102"/>
    </row>
    <row r="563" spans="1:15" ht="27.75" customHeight="1" x14ac:dyDescent="0.2">
      <c r="A563" s="13" t="s">
        <v>0</v>
      </c>
      <c r="B563" s="21">
        <v>1</v>
      </c>
      <c r="C563" s="21">
        <v>2</v>
      </c>
      <c r="D563" s="356">
        <v>3</v>
      </c>
      <c r="E563" s="356">
        <v>4</v>
      </c>
      <c r="F563" s="21">
        <v>5</v>
      </c>
      <c r="G563" s="21">
        <v>6</v>
      </c>
      <c r="H563" s="2">
        <v>7</v>
      </c>
      <c r="I563" s="2">
        <v>8</v>
      </c>
      <c r="J563" s="2">
        <v>9</v>
      </c>
      <c r="K563" s="2">
        <v>10</v>
      </c>
      <c r="L563" s="2">
        <v>11</v>
      </c>
      <c r="M563" s="9">
        <v>12</v>
      </c>
      <c r="N563" s="442"/>
      <c r="O563" s="102"/>
    </row>
    <row r="564" spans="1:15" ht="27.75" customHeight="1" x14ac:dyDescent="0.35">
      <c r="A564" s="13" t="s">
        <v>2</v>
      </c>
      <c r="B564" s="22"/>
      <c r="C564" s="22"/>
      <c r="D564" s="327"/>
      <c r="E564" s="356"/>
      <c r="F564" s="22"/>
      <c r="G564" s="20"/>
      <c r="H564" s="1"/>
      <c r="I564" s="1"/>
      <c r="J564" s="1"/>
      <c r="K564" s="1"/>
      <c r="L564" s="1"/>
      <c r="M564" s="3"/>
      <c r="N564" s="442"/>
      <c r="O564" s="102"/>
    </row>
    <row r="565" spans="1:15" ht="27.75" customHeight="1" x14ac:dyDescent="0.35">
      <c r="A565" s="13" t="s">
        <v>3</v>
      </c>
      <c r="B565" s="22"/>
      <c r="C565" s="22"/>
      <c r="D565" s="327"/>
      <c r="E565" s="356"/>
      <c r="F565" s="22"/>
      <c r="G565" s="20"/>
      <c r="H565" s="1"/>
      <c r="I565" s="1"/>
      <c r="J565" s="1"/>
      <c r="K565" s="1"/>
      <c r="L565" s="1"/>
      <c r="M565" s="3"/>
      <c r="N565" s="442"/>
      <c r="O565" s="102"/>
    </row>
    <row r="566" spans="1:15" ht="27.75" customHeight="1" x14ac:dyDescent="0.35">
      <c r="A566" s="13" t="s">
        <v>4</v>
      </c>
      <c r="B566" s="22"/>
      <c r="C566" s="22"/>
      <c r="D566" s="327"/>
      <c r="E566" s="356"/>
      <c r="F566" s="22"/>
      <c r="G566" s="20"/>
      <c r="H566" s="1"/>
      <c r="I566" s="1"/>
      <c r="J566" s="1"/>
      <c r="K566" s="1"/>
      <c r="L566" s="1"/>
      <c r="M566" s="3"/>
      <c r="N566" s="442"/>
      <c r="O566" s="102"/>
    </row>
    <row r="567" spans="1:15" ht="27.75" x14ac:dyDescent="0.35">
      <c r="A567" s="14" t="s">
        <v>5</v>
      </c>
      <c r="B567" s="94">
        <f>B566</f>
        <v>0</v>
      </c>
      <c r="C567" s="94">
        <f>B567+C566</f>
        <v>0</v>
      </c>
      <c r="D567" s="327">
        <f t="shared" ref="D567" si="164">C567+D566</f>
        <v>0</v>
      </c>
      <c r="E567" s="356">
        <f t="shared" ref="E567" si="165">D567+E566</f>
        <v>0</v>
      </c>
      <c r="F567" s="94">
        <f t="shared" ref="F567" si="166">E567+F566</f>
        <v>0</v>
      </c>
      <c r="G567" s="181"/>
      <c r="H567" s="1"/>
      <c r="I567" s="1"/>
      <c r="J567" s="1"/>
      <c r="K567" s="1"/>
      <c r="L567" s="1"/>
      <c r="M567" s="3"/>
      <c r="N567" s="442"/>
      <c r="O567" s="102"/>
    </row>
    <row r="568" spans="1:15" x14ac:dyDescent="0.35">
      <c r="A568" s="15" t="s">
        <v>8</v>
      </c>
      <c r="B568" s="49"/>
      <c r="C568" s="49"/>
      <c r="D568" s="329"/>
      <c r="E568" s="322"/>
      <c r="F568" s="49"/>
      <c r="G568" s="54"/>
      <c r="H568" s="5"/>
      <c r="I568" s="5"/>
      <c r="J568" s="5"/>
      <c r="K568" s="5"/>
      <c r="L568" s="5"/>
      <c r="M568" s="5"/>
      <c r="N568" s="442"/>
      <c r="O568" s="102"/>
    </row>
    <row r="569" spans="1:15" x14ac:dyDescent="0.35">
      <c r="A569" s="15" t="s">
        <v>9</v>
      </c>
      <c r="B569" s="49"/>
      <c r="C569" s="49"/>
      <c r="D569" s="329"/>
      <c r="E569" s="322"/>
      <c r="F569" s="49"/>
      <c r="G569" s="54"/>
      <c r="H569" s="5"/>
      <c r="I569" s="5"/>
      <c r="J569" s="5"/>
      <c r="K569" s="5"/>
      <c r="L569" s="5"/>
      <c r="M569" s="5"/>
      <c r="N569" s="442"/>
      <c r="O569" s="102"/>
    </row>
    <row r="570" spans="1:15" ht="23.25" customHeight="1" x14ac:dyDescent="0.35">
      <c r="A570" s="15" t="s">
        <v>6</v>
      </c>
      <c r="B570" s="49"/>
      <c r="C570" s="49"/>
      <c r="D570" s="399" t="e">
        <f>B560+C560+D560+E560+F560-MIN(B560:F560)</f>
        <v>#N/A</v>
      </c>
      <c r="E570" s="400"/>
      <c r="F570" s="103" t="s">
        <v>4</v>
      </c>
      <c r="G570" s="54"/>
      <c r="H570" s="399">
        <f>F567</f>
        <v>0</v>
      </c>
      <c r="I570" s="400"/>
      <c r="J570" s="5" t="s">
        <v>7</v>
      </c>
      <c r="K570" s="5"/>
      <c r="L570" s="403"/>
      <c r="M570" s="404"/>
      <c r="N570" s="442"/>
      <c r="O570" s="102"/>
    </row>
    <row r="571" spans="1:15" ht="26.25" thickBot="1" x14ac:dyDescent="0.4">
      <c r="A571" s="16"/>
      <c r="B571" s="96">
        <f>IF(B566=1,LOOKUP(B569,$Z$2:$Z$32,$AA$1:$AA$32),IF(B566=0.5,LOOKUP(B569,$Z$2:$Z$32,$AB$2:$AB$32),LOOKUP(B569,$Z$2:$Z$32,$AC$2:$AC$32)))</f>
        <v>-15</v>
      </c>
      <c r="C571" s="96">
        <f t="shared" ref="C571:F571" si="167">IF(C566=1,LOOKUP(C569,$Z$2:$Z$32,$AA$1:$AA$32),IF(C566=0.5,LOOKUP(C569,$Z$2:$Z$32,$AB$2:$AB$32),LOOKUP(C569,$Z$2:$Z$32,$AC$2:$AC$32)))</f>
        <v>-15</v>
      </c>
      <c r="D571" s="324">
        <f t="shared" si="167"/>
        <v>-15</v>
      </c>
      <c r="E571" s="325">
        <f t="shared" si="167"/>
        <v>-15</v>
      </c>
      <c r="F571" s="96">
        <f t="shared" si="167"/>
        <v>-15</v>
      </c>
      <c r="G571" s="97">
        <f>SUM(B571:F571)</f>
        <v>-75</v>
      </c>
      <c r="H571" s="17"/>
      <c r="I571" s="17"/>
      <c r="J571" s="17"/>
      <c r="K571" s="17"/>
      <c r="L571" s="17"/>
      <c r="M571" s="17"/>
      <c r="N571" s="443"/>
      <c r="O571" s="102"/>
    </row>
    <row r="572" spans="1:15" ht="26.25" thickBot="1" x14ac:dyDescent="0.4">
      <c r="A572" s="7"/>
      <c r="B572" s="49"/>
      <c r="C572" s="49"/>
      <c r="D572" s="329"/>
      <c r="E572" s="322"/>
      <c r="F572" s="49"/>
      <c r="G572" s="54"/>
      <c r="H572" s="5"/>
      <c r="I572" s="5"/>
      <c r="J572" s="5"/>
      <c r="K572" s="5"/>
      <c r="L572" s="5"/>
      <c r="M572" s="5"/>
      <c r="N572" s="5"/>
      <c r="O572" s="5"/>
    </row>
    <row r="573" spans="1:15" ht="12.75" x14ac:dyDescent="0.2">
      <c r="A573" s="10" t="s">
        <v>1</v>
      </c>
      <c r="B573" s="184" t="e">
        <f>LOOKUP(B577,$Q$1:$Q$49,$R$1:$R$49)</f>
        <v>#N/A</v>
      </c>
      <c r="C573" s="184" t="e">
        <f t="shared" ref="C573:F573" si="168">LOOKUP(C577,$Q$1:$Q$49,$R$1:$R$49)</f>
        <v>#N/A</v>
      </c>
      <c r="D573" s="367" t="e">
        <f t="shared" si="168"/>
        <v>#N/A</v>
      </c>
      <c r="E573" s="369" t="e">
        <f t="shared" si="168"/>
        <v>#N/A</v>
      </c>
      <c r="F573" s="184" t="e">
        <f t="shared" si="168"/>
        <v>#N/A</v>
      </c>
      <c r="G573" s="58"/>
      <c r="H573" s="11"/>
      <c r="I573" s="11"/>
      <c r="J573" s="11"/>
      <c r="K573" s="11"/>
      <c r="L573" s="11"/>
      <c r="M573" s="11"/>
      <c r="N573" s="441"/>
      <c r="O573" s="102"/>
    </row>
    <row r="574" spans="1:15" ht="12.75" x14ac:dyDescent="0.2">
      <c r="A574" s="439"/>
      <c r="B574" s="412"/>
      <c r="C574" s="413"/>
      <c r="D574" s="413"/>
      <c r="E574" s="413"/>
      <c r="F574" s="413"/>
      <c r="G574" s="413"/>
      <c r="H574" s="413"/>
      <c r="I574" s="413"/>
      <c r="J574" s="413"/>
      <c r="K574" s="413"/>
      <c r="L574" s="413"/>
      <c r="M574" s="414"/>
      <c r="N574" s="442"/>
      <c r="O574" s="102"/>
    </row>
    <row r="575" spans="1:15" ht="39" customHeight="1" x14ac:dyDescent="0.2">
      <c r="A575" s="440"/>
      <c r="B575" s="415"/>
      <c r="C575" s="416"/>
      <c r="D575" s="416"/>
      <c r="E575" s="416"/>
      <c r="F575" s="416"/>
      <c r="G575" s="416"/>
      <c r="H575" s="416"/>
      <c r="I575" s="416"/>
      <c r="J575" s="416"/>
      <c r="K575" s="416"/>
      <c r="L575" s="416"/>
      <c r="M575" s="417"/>
      <c r="N575" s="442"/>
      <c r="O575" s="102"/>
    </row>
    <row r="576" spans="1:15" s="55" customFormat="1" ht="27.75" customHeight="1" x14ac:dyDescent="0.2">
      <c r="A576" s="13" t="s">
        <v>0</v>
      </c>
      <c r="B576" s="21">
        <v>1</v>
      </c>
      <c r="C576" s="21">
        <v>2</v>
      </c>
      <c r="D576" s="356">
        <v>3</v>
      </c>
      <c r="E576" s="356">
        <v>4</v>
      </c>
      <c r="F576" s="21">
        <v>5</v>
      </c>
      <c r="G576" s="21">
        <v>6</v>
      </c>
      <c r="H576" s="21">
        <v>7</v>
      </c>
      <c r="I576" s="21">
        <v>8</v>
      </c>
      <c r="J576" s="21">
        <v>9</v>
      </c>
      <c r="K576" s="21">
        <v>10</v>
      </c>
      <c r="L576" s="21">
        <v>11</v>
      </c>
      <c r="M576" s="21">
        <v>12</v>
      </c>
      <c r="N576" s="442"/>
      <c r="O576" s="105"/>
    </row>
    <row r="577" spans="1:15" ht="27.75" customHeight="1" x14ac:dyDescent="0.35">
      <c r="A577" s="14" t="s">
        <v>2</v>
      </c>
      <c r="B577" s="22"/>
      <c r="C577" s="22"/>
      <c r="D577" s="327"/>
      <c r="E577" s="356"/>
      <c r="F577" s="22"/>
      <c r="G577" s="20"/>
      <c r="H577" s="1"/>
      <c r="I577" s="1"/>
      <c r="J577" s="1"/>
      <c r="K577" s="1"/>
      <c r="L577" s="1"/>
      <c r="M577" s="1"/>
      <c r="N577" s="442"/>
      <c r="O577" s="102"/>
    </row>
    <row r="578" spans="1:15" ht="27.75" customHeight="1" x14ac:dyDescent="0.35">
      <c r="A578" s="13" t="s">
        <v>3</v>
      </c>
      <c r="B578" s="22"/>
      <c r="C578" s="22"/>
      <c r="D578" s="327"/>
      <c r="E578" s="356"/>
      <c r="F578" s="22"/>
      <c r="G578" s="20"/>
      <c r="H578" s="1"/>
      <c r="I578" s="1"/>
      <c r="J578" s="1"/>
      <c r="K578" s="1"/>
      <c r="L578" s="1"/>
      <c r="M578" s="1"/>
      <c r="N578" s="442"/>
      <c r="O578" s="102"/>
    </row>
    <row r="579" spans="1:15" ht="27.75" customHeight="1" x14ac:dyDescent="0.35">
      <c r="A579" s="13" t="s">
        <v>4</v>
      </c>
      <c r="B579" s="22"/>
      <c r="C579" s="22"/>
      <c r="D579" s="327"/>
      <c r="E579" s="356"/>
      <c r="F579" s="22"/>
      <c r="G579" s="20"/>
      <c r="H579" s="1"/>
      <c r="I579" s="1"/>
      <c r="J579" s="1"/>
      <c r="K579" s="1"/>
      <c r="L579" s="1"/>
      <c r="M579" s="1"/>
      <c r="N579" s="442"/>
      <c r="O579" s="102"/>
    </row>
    <row r="580" spans="1:15" ht="27.75" x14ac:dyDescent="0.35">
      <c r="A580" s="14" t="s">
        <v>5</v>
      </c>
      <c r="B580" s="94">
        <f>B579</f>
        <v>0</v>
      </c>
      <c r="C580" s="94">
        <f>B580+C579</f>
        <v>0</v>
      </c>
      <c r="D580" s="327">
        <f t="shared" ref="D580" si="169">C580+D579</f>
        <v>0</v>
      </c>
      <c r="E580" s="356">
        <f t="shared" ref="E580" si="170">D580+E579</f>
        <v>0</v>
      </c>
      <c r="F580" s="94">
        <f t="shared" ref="F580" si="171">E580+F579</f>
        <v>0</v>
      </c>
      <c r="G580" s="20"/>
      <c r="H580" s="1"/>
      <c r="I580" s="1"/>
      <c r="J580" s="1"/>
      <c r="K580" s="1"/>
      <c r="L580" s="1"/>
      <c r="M580" s="1"/>
      <c r="N580" s="442"/>
      <c r="O580" s="102"/>
    </row>
    <row r="581" spans="1:15" x14ac:dyDescent="0.35">
      <c r="A581" s="15" t="s">
        <v>8</v>
      </c>
      <c r="B581" s="49"/>
      <c r="C581" s="49"/>
      <c r="D581" s="329"/>
      <c r="E581" s="322"/>
      <c r="F581" s="49"/>
      <c r="G581" s="54"/>
      <c r="H581" s="5"/>
      <c r="I581" s="5"/>
      <c r="J581" s="5"/>
      <c r="K581" s="5"/>
      <c r="L581" s="5"/>
      <c r="M581" s="6"/>
      <c r="N581" s="442"/>
      <c r="O581" s="102"/>
    </row>
    <row r="582" spans="1:15" x14ac:dyDescent="0.35">
      <c r="A582" s="15" t="s">
        <v>9</v>
      </c>
      <c r="B582" s="49"/>
      <c r="C582" s="49"/>
      <c r="D582" s="329"/>
      <c r="E582" s="322"/>
      <c r="F582" s="49"/>
      <c r="G582" s="54"/>
      <c r="H582" s="5"/>
      <c r="I582" s="5"/>
      <c r="J582" s="5"/>
      <c r="K582" s="5"/>
      <c r="L582" s="5"/>
      <c r="M582" s="6"/>
      <c r="N582" s="442"/>
      <c r="O582" s="102"/>
    </row>
    <row r="583" spans="1:15" ht="23.25" customHeight="1" x14ac:dyDescent="0.35">
      <c r="A583" s="15" t="s">
        <v>6</v>
      </c>
      <c r="B583" s="49"/>
      <c r="C583" s="49"/>
      <c r="D583" s="399" t="e">
        <f>B573+C573+D573+E573+F573-MIN(B573:F573)</f>
        <v>#N/A</v>
      </c>
      <c r="E583" s="400"/>
      <c r="F583" s="103" t="s">
        <v>4</v>
      </c>
      <c r="G583" s="54"/>
      <c r="H583" s="399">
        <f>F580</f>
        <v>0</v>
      </c>
      <c r="I583" s="400"/>
      <c r="J583" s="5" t="s">
        <v>7</v>
      </c>
      <c r="K583" s="5"/>
      <c r="L583" s="397"/>
      <c r="M583" s="398"/>
      <c r="N583" s="442"/>
      <c r="O583" s="102"/>
    </row>
    <row r="584" spans="1:15" ht="26.25" thickBot="1" x14ac:dyDescent="0.4">
      <c r="A584" s="16"/>
      <c r="B584" s="96">
        <f>IF(B579=1,LOOKUP(B582,$Z$2:$Z$32,$AA$1:$AA$32),IF(B579=0.5,LOOKUP(B582,$Z$2:$Z$32,$AB$2:$AB$32),LOOKUP(B582,$Z$2:$Z$32,$AC$2:$AC$32)))</f>
        <v>-15</v>
      </c>
      <c r="C584" s="96">
        <f t="shared" ref="C584:F584" si="172">IF(C579=1,LOOKUP(C582,$Z$2:$Z$32,$AA$1:$AA$32),IF(C579=0.5,LOOKUP(C582,$Z$2:$Z$32,$AB$2:$AB$32),LOOKUP(C582,$Z$2:$Z$32,$AC$2:$AC$32)))</f>
        <v>-15</v>
      </c>
      <c r="D584" s="324">
        <f t="shared" si="172"/>
        <v>-15</v>
      </c>
      <c r="E584" s="325">
        <f t="shared" si="172"/>
        <v>-15</v>
      </c>
      <c r="F584" s="96">
        <f t="shared" si="172"/>
        <v>-15</v>
      </c>
      <c r="G584" s="97">
        <f>SUM(B584:F584)</f>
        <v>-75</v>
      </c>
      <c r="H584" s="98"/>
      <c r="I584" s="17"/>
      <c r="J584" s="17"/>
      <c r="K584" s="17"/>
      <c r="L584" s="17"/>
      <c r="M584" s="18"/>
      <c r="N584" s="443"/>
      <c r="O584" s="102"/>
    </row>
    <row r="585" spans="1:15" ht="26.25" thickBot="1" x14ac:dyDescent="0.4">
      <c r="A585" s="19"/>
      <c r="B585" s="49"/>
      <c r="C585" s="49"/>
      <c r="D585" s="329"/>
      <c r="E585" s="322"/>
      <c r="F585" s="49"/>
      <c r="G585" s="54"/>
      <c r="H585" s="5"/>
      <c r="I585" s="5"/>
      <c r="J585" s="5"/>
      <c r="K585" s="5"/>
      <c r="L585" s="5"/>
      <c r="M585" s="6"/>
      <c r="N585" s="5"/>
      <c r="O585" s="5"/>
    </row>
    <row r="586" spans="1:15" ht="12.75" customHeight="1" x14ac:dyDescent="0.4">
      <c r="A586" s="10" t="s">
        <v>1</v>
      </c>
      <c r="B586" s="163" t="e">
        <f>LOOKUP(B590,$Q$1:$Q$49,$R$1:$R$49)</f>
        <v>#N/A</v>
      </c>
      <c r="C586" s="163" t="e">
        <f t="shared" ref="C586:F586" si="173">LOOKUP(C590,$Q$1:$Q$49,$R$1:$R$49)</f>
        <v>#N/A</v>
      </c>
      <c r="D586" s="364" t="e">
        <f t="shared" si="173"/>
        <v>#N/A</v>
      </c>
      <c r="E586" s="369" t="e">
        <f t="shared" si="173"/>
        <v>#N/A</v>
      </c>
      <c r="F586" s="163" t="e">
        <f t="shared" si="173"/>
        <v>#N/A</v>
      </c>
      <c r="G586" s="58"/>
      <c r="H586" s="11"/>
      <c r="I586" s="11"/>
      <c r="J586" s="11"/>
      <c r="K586" s="11"/>
      <c r="L586" s="11"/>
      <c r="M586" s="12"/>
      <c r="N586" s="436"/>
      <c r="O586" s="102"/>
    </row>
    <row r="587" spans="1:15" ht="12.75" x14ac:dyDescent="0.2">
      <c r="A587" s="439"/>
      <c r="B587" s="412"/>
      <c r="C587" s="413"/>
      <c r="D587" s="413"/>
      <c r="E587" s="413"/>
      <c r="F587" s="413"/>
      <c r="G587" s="413"/>
      <c r="H587" s="413"/>
      <c r="I587" s="413"/>
      <c r="J587" s="413"/>
      <c r="K587" s="413"/>
      <c r="L587" s="413"/>
      <c r="M587" s="413"/>
      <c r="N587" s="437"/>
      <c r="O587" s="102"/>
    </row>
    <row r="588" spans="1:15" ht="39" customHeight="1" x14ac:dyDescent="0.2">
      <c r="A588" s="440"/>
      <c r="B588" s="415"/>
      <c r="C588" s="416"/>
      <c r="D588" s="416"/>
      <c r="E588" s="416"/>
      <c r="F588" s="416"/>
      <c r="G588" s="416"/>
      <c r="H588" s="416"/>
      <c r="I588" s="416"/>
      <c r="J588" s="416"/>
      <c r="K588" s="416"/>
      <c r="L588" s="416"/>
      <c r="M588" s="416"/>
      <c r="N588" s="437"/>
      <c r="O588" s="102"/>
    </row>
    <row r="589" spans="1:15" s="55" customFormat="1" ht="27.75" customHeight="1" x14ac:dyDescent="0.2">
      <c r="A589" s="13" t="s">
        <v>0</v>
      </c>
      <c r="B589" s="21">
        <v>1</v>
      </c>
      <c r="C589" s="21">
        <v>2</v>
      </c>
      <c r="D589" s="356">
        <v>3</v>
      </c>
      <c r="E589" s="356">
        <v>4</v>
      </c>
      <c r="F589" s="21">
        <v>5</v>
      </c>
      <c r="G589" s="21">
        <v>6</v>
      </c>
      <c r="H589" s="21">
        <v>7</v>
      </c>
      <c r="I589" s="21">
        <v>8</v>
      </c>
      <c r="J589" s="21">
        <v>9</v>
      </c>
      <c r="K589" s="21">
        <v>10</v>
      </c>
      <c r="L589" s="21">
        <v>11</v>
      </c>
      <c r="M589" s="106">
        <v>12</v>
      </c>
      <c r="N589" s="437"/>
      <c r="O589" s="105"/>
    </row>
    <row r="590" spans="1:15" ht="27.75" customHeight="1" x14ac:dyDescent="0.35">
      <c r="A590" s="13" t="s">
        <v>2</v>
      </c>
      <c r="B590" s="22"/>
      <c r="C590" s="22"/>
      <c r="D590" s="327"/>
      <c r="E590" s="356"/>
      <c r="F590" s="22"/>
      <c r="G590" s="20"/>
      <c r="H590" s="1"/>
      <c r="I590" s="1"/>
      <c r="J590" s="1"/>
      <c r="K590" s="1"/>
      <c r="L590" s="1"/>
      <c r="M590" s="3"/>
      <c r="N590" s="437"/>
      <c r="O590" s="102"/>
    </row>
    <row r="591" spans="1:15" ht="27.75" customHeight="1" x14ac:dyDescent="0.35">
      <c r="A591" s="13" t="s">
        <v>3</v>
      </c>
      <c r="B591" s="22"/>
      <c r="C591" s="22"/>
      <c r="D591" s="327"/>
      <c r="E591" s="356"/>
      <c r="F591" s="22"/>
      <c r="G591" s="20"/>
      <c r="H591" s="1"/>
      <c r="I591" s="1"/>
      <c r="J591" s="1"/>
      <c r="K591" s="1"/>
      <c r="L591" s="1"/>
      <c r="M591" s="3"/>
      <c r="N591" s="437"/>
      <c r="O591" s="102"/>
    </row>
    <row r="592" spans="1:15" ht="27.75" customHeight="1" x14ac:dyDescent="0.35">
      <c r="A592" s="13" t="s">
        <v>4</v>
      </c>
      <c r="B592" s="22"/>
      <c r="C592" s="22"/>
      <c r="D592" s="327"/>
      <c r="E592" s="356"/>
      <c r="F592" s="22"/>
      <c r="G592" s="20"/>
      <c r="H592" s="1"/>
      <c r="I592" s="1"/>
      <c r="J592" s="1"/>
      <c r="K592" s="1"/>
      <c r="L592" s="1"/>
      <c r="M592" s="3"/>
      <c r="N592" s="437"/>
      <c r="O592" s="102"/>
    </row>
    <row r="593" spans="1:15" ht="27.75" x14ac:dyDescent="0.35">
      <c r="A593" s="14" t="s">
        <v>5</v>
      </c>
      <c r="B593" s="94">
        <f>B592</f>
        <v>0</v>
      </c>
      <c r="C593" s="94">
        <f>B593+C592</f>
        <v>0</v>
      </c>
      <c r="D593" s="327">
        <f t="shared" ref="D593" si="174">C593+D592</f>
        <v>0</v>
      </c>
      <c r="E593" s="356">
        <f t="shared" ref="E593" si="175">D593+E592</f>
        <v>0</v>
      </c>
      <c r="F593" s="94">
        <f t="shared" ref="F593" si="176">E593+F592</f>
        <v>0</v>
      </c>
      <c r="G593" s="20"/>
      <c r="H593" s="1"/>
      <c r="I593" s="1"/>
      <c r="J593" s="1"/>
      <c r="K593" s="1"/>
      <c r="L593" s="1"/>
      <c r="M593" s="3"/>
      <c r="N593" s="437"/>
      <c r="O593" s="102"/>
    </row>
    <row r="594" spans="1:15" x14ac:dyDescent="0.35">
      <c r="A594" s="15" t="s">
        <v>8</v>
      </c>
      <c r="B594" s="49"/>
      <c r="C594" s="49"/>
      <c r="D594" s="329"/>
      <c r="E594" s="322"/>
      <c r="F594" s="49"/>
      <c r="G594" s="54"/>
      <c r="H594" s="5"/>
      <c r="I594" s="5"/>
      <c r="J594" s="5"/>
      <c r="K594" s="5"/>
      <c r="L594" s="5"/>
      <c r="M594" s="5"/>
      <c r="N594" s="437"/>
      <c r="O594" s="102"/>
    </row>
    <row r="595" spans="1:15" x14ac:dyDescent="0.35">
      <c r="A595" s="15" t="s">
        <v>9</v>
      </c>
      <c r="B595" s="49"/>
      <c r="C595" s="49"/>
      <c r="D595" s="329"/>
      <c r="E595" s="322"/>
      <c r="F595" s="49"/>
      <c r="G595" s="54"/>
      <c r="H595" s="5"/>
      <c r="I595" s="5"/>
      <c r="J595" s="5"/>
      <c r="K595" s="5"/>
      <c r="L595" s="5"/>
      <c r="M595" s="5"/>
      <c r="N595" s="437"/>
      <c r="O595" s="102"/>
    </row>
    <row r="596" spans="1:15" ht="23.25" customHeight="1" x14ac:dyDescent="0.35">
      <c r="A596" s="15" t="s">
        <v>6</v>
      </c>
      <c r="B596" s="49"/>
      <c r="C596" s="49"/>
      <c r="D596" s="399" t="e">
        <f>B586+C586+D586+E586+F586-MIN(B586:F586)</f>
        <v>#N/A</v>
      </c>
      <c r="E596" s="400"/>
      <c r="F596" s="103" t="s">
        <v>4</v>
      </c>
      <c r="G596" s="54"/>
      <c r="H596" s="399">
        <f>F593</f>
        <v>0</v>
      </c>
      <c r="I596" s="400"/>
      <c r="J596" s="5" t="s">
        <v>7</v>
      </c>
      <c r="K596" s="5"/>
      <c r="L596" s="397"/>
      <c r="M596" s="435"/>
      <c r="N596" s="437"/>
      <c r="O596" s="102"/>
    </row>
    <row r="597" spans="1:15" ht="26.25" thickBot="1" x14ac:dyDescent="0.4">
      <c r="A597" s="16"/>
      <c r="B597" s="287">
        <f>IF(B592=1,LOOKUP(B595,$Z$2:$Z$32,$AA$1:$AA$32),IF(B592=0.5,LOOKUP(B595,$Z$2:$Z$32,$AB$2:$AB$32),LOOKUP(B595,$Z$2:$Z$32,$AC$2:$AC$32)))</f>
        <v>-15</v>
      </c>
      <c r="C597" s="287">
        <f t="shared" ref="C597:F597" si="177">IF(C592=1,LOOKUP(C595,$Z$2:$Z$32,$AA$1:$AA$32),IF(C592=0.5,LOOKUP(C595,$Z$2:$Z$32,$AB$2:$AB$32),LOOKUP(C595,$Z$2:$Z$32,$AC$2:$AC$32)))</f>
        <v>-15</v>
      </c>
      <c r="D597" s="370">
        <f t="shared" si="177"/>
        <v>-15</v>
      </c>
      <c r="E597" s="393">
        <f t="shared" si="177"/>
        <v>-15</v>
      </c>
      <c r="F597" s="287">
        <f t="shared" si="177"/>
        <v>-15</v>
      </c>
      <c r="G597" s="97">
        <f>SUM(B597:F597)</f>
        <v>-75</v>
      </c>
      <c r="H597" s="98"/>
      <c r="I597" s="17"/>
      <c r="J597" s="17"/>
      <c r="K597" s="17"/>
      <c r="L597" s="17"/>
      <c r="M597" s="17"/>
      <c r="N597" s="438"/>
      <c r="O597" s="102"/>
    </row>
    <row r="598" spans="1:15" ht="26.25" thickBot="1" x14ac:dyDescent="0.4">
      <c r="A598" s="19"/>
      <c r="B598" s="49"/>
      <c r="C598" s="49"/>
      <c r="D598" s="329"/>
      <c r="E598" s="322"/>
      <c r="F598" s="49"/>
      <c r="G598" s="54"/>
      <c r="H598" s="5"/>
      <c r="I598" s="5"/>
      <c r="J598" s="5"/>
      <c r="K598" s="5"/>
      <c r="L598" s="5"/>
      <c r="M598" s="5"/>
      <c r="N598" s="5"/>
      <c r="O598" s="5"/>
    </row>
    <row r="599" spans="1:15" s="158" customFormat="1" ht="12.75" customHeight="1" x14ac:dyDescent="0.2">
      <c r="A599" s="113" t="s">
        <v>1</v>
      </c>
      <c r="B599" s="132" t="e">
        <f>LOOKUP(B603,$Q$1:$Q$49,$R$1:$R$49)</f>
        <v>#N/A</v>
      </c>
      <c r="C599" s="132" t="e">
        <f t="shared" ref="C599:F599" si="178">LOOKUP(C603,$Q$1:$Q$49,$R$1:$R$49)</f>
        <v>#N/A</v>
      </c>
      <c r="D599" s="339" t="e">
        <f t="shared" si="178"/>
        <v>#N/A</v>
      </c>
      <c r="E599" s="340" t="e">
        <f t="shared" si="178"/>
        <v>#N/A</v>
      </c>
      <c r="F599" s="132" t="e">
        <f t="shared" si="178"/>
        <v>#N/A</v>
      </c>
      <c r="G599" s="168"/>
      <c r="H599" s="109"/>
      <c r="I599" s="109"/>
      <c r="J599" s="109"/>
      <c r="K599" s="109"/>
      <c r="L599" s="109"/>
      <c r="M599" s="104"/>
      <c r="N599" s="441"/>
      <c r="O599" s="110"/>
    </row>
    <row r="600" spans="1:15" ht="12.75" x14ac:dyDescent="0.2">
      <c r="A600" s="439"/>
      <c r="B600" s="412"/>
      <c r="C600" s="413"/>
      <c r="D600" s="413"/>
      <c r="E600" s="413"/>
      <c r="F600" s="413"/>
      <c r="G600" s="413"/>
      <c r="H600" s="413"/>
      <c r="I600" s="413"/>
      <c r="J600" s="413"/>
      <c r="K600" s="413"/>
      <c r="L600" s="413"/>
      <c r="M600" s="413"/>
      <c r="N600" s="442"/>
      <c r="O600" s="102"/>
    </row>
    <row r="601" spans="1:15" ht="39" customHeight="1" x14ac:dyDescent="0.2">
      <c r="A601" s="440"/>
      <c r="B601" s="415"/>
      <c r="C601" s="416"/>
      <c r="D601" s="416"/>
      <c r="E601" s="416"/>
      <c r="F601" s="416"/>
      <c r="G601" s="416"/>
      <c r="H601" s="416"/>
      <c r="I601" s="416"/>
      <c r="J601" s="416"/>
      <c r="K601" s="416"/>
      <c r="L601" s="416"/>
      <c r="M601" s="416"/>
      <c r="N601" s="442"/>
      <c r="O601" s="102"/>
    </row>
    <row r="602" spans="1:15" s="55" customFormat="1" ht="27.75" customHeight="1" x14ac:dyDescent="0.2">
      <c r="A602" s="13" t="s">
        <v>0</v>
      </c>
      <c r="B602" s="21">
        <v>1</v>
      </c>
      <c r="C602" s="21">
        <v>2</v>
      </c>
      <c r="D602" s="356">
        <v>3</v>
      </c>
      <c r="E602" s="356">
        <v>4</v>
      </c>
      <c r="F602" s="21">
        <v>5</v>
      </c>
      <c r="G602" s="21">
        <v>6</v>
      </c>
      <c r="H602" s="21">
        <v>7</v>
      </c>
      <c r="I602" s="21">
        <v>8</v>
      </c>
      <c r="J602" s="21">
        <v>9</v>
      </c>
      <c r="K602" s="21">
        <v>10</v>
      </c>
      <c r="L602" s="21">
        <v>11</v>
      </c>
      <c r="M602" s="106">
        <v>12</v>
      </c>
      <c r="N602" s="442"/>
      <c r="O602" s="105"/>
    </row>
    <row r="603" spans="1:15" ht="27.75" customHeight="1" x14ac:dyDescent="0.35">
      <c r="A603" s="14" t="s">
        <v>2</v>
      </c>
      <c r="B603" s="22"/>
      <c r="C603" s="22"/>
      <c r="D603" s="327"/>
      <c r="E603" s="356"/>
      <c r="F603" s="22"/>
      <c r="G603" s="20"/>
      <c r="H603" s="1"/>
      <c r="I603" s="1"/>
      <c r="J603" s="1"/>
      <c r="K603" s="1"/>
      <c r="L603" s="1"/>
      <c r="M603" s="3"/>
      <c r="N603" s="442"/>
      <c r="O603" s="102"/>
    </row>
    <row r="604" spans="1:15" ht="27.75" customHeight="1" x14ac:dyDescent="0.35">
      <c r="A604" s="13" t="s">
        <v>3</v>
      </c>
      <c r="B604" s="22"/>
      <c r="C604" s="22"/>
      <c r="D604" s="327"/>
      <c r="E604" s="356"/>
      <c r="F604" s="22"/>
      <c r="G604" s="20"/>
      <c r="H604" s="1"/>
      <c r="I604" s="1"/>
      <c r="J604" s="1"/>
      <c r="K604" s="1"/>
      <c r="L604" s="1"/>
      <c r="M604" s="3"/>
      <c r="N604" s="442"/>
      <c r="O604" s="102"/>
    </row>
    <row r="605" spans="1:15" ht="27.75" customHeight="1" x14ac:dyDescent="0.35">
      <c r="A605" s="13" t="s">
        <v>4</v>
      </c>
      <c r="B605" s="22"/>
      <c r="C605" s="22"/>
      <c r="D605" s="327"/>
      <c r="E605" s="356"/>
      <c r="F605" s="22"/>
      <c r="G605" s="20"/>
      <c r="H605" s="1"/>
      <c r="I605" s="1"/>
      <c r="J605" s="1"/>
      <c r="K605" s="1"/>
      <c r="L605" s="1"/>
      <c r="M605" s="3"/>
      <c r="N605" s="442"/>
      <c r="O605" s="102"/>
    </row>
    <row r="606" spans="1:15" ht="27.75" x14ac:dyDescent="0.35">
      <c r="A606" s="14" t="s">
        <v>5</v>
      </c>
      <c r="B606" s="94">
        <f>B605</f>
        <v>0</v>
      </c>
      <c r="C606" s="94">
        <f>B606+C605</f>
        <v>0</v>
      </c>
      <c r="D606" s="327">
        <f t="shared" ref="D606" si="179">C606+D605</f>
        <v>0</v>
      </c>
      <c r="E606" s="356">
        <f t="shared" ref="E606" si="180">D606+E605</f>
        <v>0</v>
      </c>
      <c r="F606" s="94">
        <f t="shared" ref="F606" si="181">E606+F605</f>
        <v>0</v>
      </c>
      <c r="G606" s="20"/>
      <c r="H606" s="1"/>
      <c r="I606" s="1"/>
      <c r="J606" s="1"/>
      <c r="K606" s="1"/>
      <c r="L606" s="1"/>
      <c r="M606" s="3"/>
      <c r="N606" s="442"/>
      <c r="O606" s="102"/>
    </row>
    <row r="607" spans="1:15" x14ac:dyDescent="0.35">
      <c r="A607" s="15" t="s">
        <v>8</v>
      </c>
      <c r="B607" s="49"/>
      <c r="C607" s="49"/>
      <c r="D607" s="329"/>
      <c r="E607" s="322"/>
      <c r="F607" s="49"/>
      <c r="G607" s="54"/>
      <c r="H607" s="5"/>
      <c r="I607" s="5"/>
      <c r="J607" s="5"/>
      <c r="K607" s="5"/>
      <c r="L607" s="5"/>
      <c r="M607" s="5"/>
      <c r="N607" s="442"/>
      <c r="O607" s="102"/>
    </row>
    <row r="608" spans="1:15" x14ac:dyDescent="0.35">
      <c r="A608" s="15" t="s">
        <v>9</v>
      </c>
      <c r="B608" s="49"/>
      <c r="C608" s="49"/>
      <c r="D608" s="329"/>
      <c r="E608" s="322"/>
      <c r="F608" s="49"/>
      <c r="G608" s="54"/>
      <c r="H608" s="5"/>
      <c r="I608" s="5"/>
      <c r="J608" s="5"/>
      <c r="K608" s="5"/>
      <c r="L608" s="5"/>
      <c r="M608" s="5"/>
      <c r="N608" s="442"/>
      <c r="O608" s="102"/>
    </row>
    <row r="609" spans="1:15" ht="23.25" customHeight="1" x14ac:dyDescent="0.35">
      <c r="A609" s="15" t="s">
        <v>6</v>
      </c>
      <c r="B609" s="49"/>
      <c r="C609" s="49"/>
      <c r="D609" s="399" t="e">
        <f>B599+C599+D599+E599+F599-MIN(B599:F599)</f>
        <v>#N/A</v>
      </c>
      <c r="E609" s="400"/>
      <c r="F609" s="103" t="s">
        <v>4</v>
      </c>
      <c r="G609" s="54"/>
      <c r="H609" s="399">
        <f>F606</f>
        <v>0</v>
      </c>
      <c r="I609" s="400"/>
      <c r="J609" s="5" t="s">
        <v>7</v>
      </c>
      <c r="K609" s="5"/>
      <c r="L609" s="397"/>
      <c r="M609" s="398"/>
      <c r="N609" s="442"/>
      <c r="O609" s="102"/>
    </row>
    <row r="610" spans="1:15" ht="26.25" thickBot="1" x14ac:dyDescent="0.4">
      <c r="A610" s="16"/>
      <c r="B610" s="96">
        <f>IF(B605=1,LOOKUP(B608,$Z$2:$Z$32,$AA$1:$AA$32),IF(B605=0.5,LOOKUP(B608,$Z$2:$Z$32,$AB$2:$AB$32),LOOKUP(B608,$Z$2:$Z$32,$AC$2:$AC$32)))</f>
        <v>-15</v>
      </c>
      <c r="C610" s="96">
        <f t="shared" ref="C610:F610" si="182">IF(C605=1,LOOKUP(C608,$Z$2:$Z$32,$AA$1:$AA$32),IF(C605=0.5,LOOKUP(C608,$Z$2:$Z$32,$AB$2:$AB$32),LOOKUP(C608,$Z$2:$Z$32,$AC$2:$AC$32)))</f>
        <v>-15</v>
      </c>
      <c r="D610" s="324">
        <f t="shared" si="182"/>
        <v>-15</v>
      </c>
      <c r="E610" s="325">
        <f t="shared" si="182"/>
        <v>-15</v>
      </c>
      <c r="F610" s="96">
        <f t="shared" si="182"/>
        <v>-15</v>
      </c>
      <c r="G610" s="97">
        <f>SUM(B610:F610)</f>
        <v>-75</v>
      </c>
      <c r="H610" s="98"/>
      <c r="I610" s="17"/>
      <c r="J610" s="17"/>
      <c r="K610" s="17"/>
      <c r="L610" s="17"/>
      <c r="M610" s="17"/>
      <c r="N610" s="443"/>
      <c r="O610" s="102"/>
    </row>
    <row r="611" spans="1:15" ht="26.25" thickBot="1" x14ac:dyDescent="0.4">
      <c r="A611" s="7"/>
      <c r="B611" s="49"/>
      <c r="C611" s="49"/>
      <c r="D611" s="329"/>
      <c r="E611" s="322"/>
      <c r="F611" s="49"/>
      <c r="G611" s="54"/>
      <c r="H611" s="5"/>
      <c r="I611" s="5"/>
      <c r="J611" s="5"/>
      <c r="K611" s="5"/>
      <c r="L611" s="5"/>
      <c r="M611" s="6"/>
    </row>
    <row r="612" spans="1:15" ht="12.75" x14ac:dyDescent="0.2">
      <c r="A612" s="10" t="s">
        <v>1</v>
      </c>
      <c r="B612" s="184" t="e">
        <f>LOOKUP(B616,$Q$1:$Q$49,$R$1:$R$49)</f>
        <v>#N/A</v>
      </c>
      <c r="C612" s="184" t="e">
        <f t="shared" ref="C612:F612" si="183">LOOKUP(C616,$Q$1:$Q$49,$R$1:$R$49)</f>
        <v>#N/A</v>
      </c>
      <c r="D612" s="367" t="e">
        <f t="shared" si="183"/>
        <v>#N/A</v>
      </c>
      <c r="E612" s="369" t="e">
        <f t="shared" si="183"/>
        <v>#N/A</v>
      </c>
      <c r="F612" s="184" t="e">
        <f t="shared" si="183"/>
        <v>#N/A</v>
      </c>
      <c r="G612" s="58"/>
      <c r="H612" s="11"/>
      <c r="I612" s="11"/>
      <c r="J612" s="11"/>
      <c r="K612" s="11"/>
      <c r="L612" s="11"/>
      <c r="M612" s="11"/>
      <c r="N612" s="441"/>
      <c r="O612" s="102"/>
    </row>
    <row r="613" spans="1:15" ht="12.75" x14ac:dyDescent="0.2">
      <c r="A613" s="439"/>
      <c r="B613" s="412"/>
      <c r="C613" s="413"/>
      <c r="D613" s="413"/>
      <c r="E613" s="413"/>
      <c r="F613" s="413"/>
      <c r="G613" s="413"/>
      <c r="H613" s="413"/>
      <c r="I613" s="413"/>
      <c r="J613" s="413"/>
      <c r="K613" s="413"/>
      <c r="L613" s="413"/>
      <c r="M613" s="414"/>
      <c r="N613" s="442"/>
      <c r="O613" s="102"/>
    </row>
    <row r="614" spans="1:15" ht="39" customHeight="1" x14ac:dyDescent="0.2">
      <c r="A614" s="440"/>
      <c r="B614" s="415"/>
      <c r="C614" s="416"/>
      <c r="D614" s="416"/>
      <c r="E614" s="416"/>
      <c r="F614" s="416"/>
      <c r="G614" s="416"/>
      <c r="H614" s="416"/>
      <c r="I614" s="416"/>
      <c r="J614" s="416"/>
      <c r="K614" s="416"/>
      <c r="L614" s="416"/>
      <c r="M614" s="417"/>
      <c r="N614" s="442"/>
      <c r="O614" s="102"/>
    </row>
    <row r="615" spans="1:15" s="55" customFormat="1" ht="27.75" customHeight="1" x14ac:dyDescent="0.2">
      <c r="A615" s="13" t="s">
        <v>0</v>
      </c>
      <c r="B615" s="21">
        <v>1</v>
      </c>
      <c r="C615" s="21">
        <v>2</v>
      </c>
      <c r="D615" s="356">
        <v>3</v>
      </c>
      <c r="E615" s="356">
        <v>4</v>
      </c>
      <c r="F615" s="21">
        <v>5</v>
      </c>
      <c r="G615" s="21">
        <v>6</v>
      </c>
      <c r="H615" s="21">
        <v>7</v>
      </c>
      <c r="I615" s="21">
        <v>8</v>
      </c>
      <c r="J615" s="21">
        <v>9</v>
      </c>
      <c r="K615" s="21">
        <v>10</v>
      </c>
      <c r="L615" s="21">
        <v>11</v>
      </c>
      <c r="M615" s="21">
        <v>12</v>
      </c>
      <c r="N615" s="442"/>
      <c r="O615" s="105"/>
    </row>
    <row r="616" spans="1:15" ht="27.75" customHeight="1" x14ac:dyDescent="0.35">
      <c r="A616" s="14" t="s">
        <v>2</v>
      </c>
      <c r="B616" s="22"/>
      <c r="C616" s="22"/>
      <c r="D616" s="327"/>
      <c r="E616" s="356"/>
      <c r="F616" s="22"/>
      <c r="G616" s="20"/>
      <c r="H616" s="1"/>
      <c r="I616" s="1"/>
      <c r="J616" s="1"/>
      <c r="K616" s="1"/>
      <c r="L616" s="1"/>
      <c r="M616" s="1"/>
      <c r="N616" s="442"/>
      <c r="O616" s="102"/>
    </row>
    <row r="617" spans="1:15" ht="27.75" customHeight="1" x14ac:dyDescent="0.35">
      <c r="A617" s="13" t="s">
        <v>3</v>
      </c>
      <c r="B617" s="22"/>
      <c r="C617" s="22"/>
      <c r="D617" s="327"/>
      <c r="E617" s="356"/>
      <c r="F617" s="22"/>
      <c r="G617" s="20"/>
      <c r="H617" s="1"/>
      <c r="I617" s="1"/>
      <c r="J617" s="1"/>
      <c r="K617" s="1"/>
      <c r="L617" s="1"/>
      <c r="M617" s="1"/>
      <c r="N617" s="442"/>
      <c r="O617" s="102"/>
    </row>
    <row r="618" spans="1:15" ht="27.75" customHeight="1" x14ac:dyDescent="0.35">
      <c r="A618" s="13" t="s">
        <v>4</v>
      </c>
      <c r="B618" s="22"/>
      <c r="C618" s="22"/>
      <c r="D618" s="327"/>
      <c r="E618" s="356"/>
      <c r="F618" s="22"/>
      <c r="G618" s="20"/>
      <c r="H618" s="1"/>
      <c r="I618" s="1"/>
      <c r="J618" s="1"/>
      <c r="K618" s="1"/>
      <c r="L618" s="1"/>
      <c r="M618" s="1"/>
      <c r="N618" s="442"/>
      <c r="O618" s="102"/>
    </row>
    <row r="619" spans="1:15" ht="27.75" x14ac:dyDescent="0.35">
      <c r="A619" s="14" t="s">
        <v>5</v>
      </c>
      <c r="B619" s="94">
        <f>B618</f>
        <v>0</v>
      </c>
      <c r="C619" s="94">
        <f>B619+C618</f>
        <v>0</v>
      </c>
      <c r="D619" s="327">
        <f t="shared" ref="D619" si="184">C619+D618</f>
        <v>0</v>
      </c>
      <c r="E619" s="356">
        <f t="shared" ref="E619" si="185">D619+E618</f>
        <v>0</v>
      </c>
      <c r="F619" s="94">
        <f t="shared" ref="F619" si="186">E619+F618</f>
        <v>0</v>
      </c>
      <c r="G619" s="20"/>
      <c r="H619" s="1"/>
      <c r="I619" s="1"/>
      <c r="J619" s="1"/>
      <c r="K619" s="1"/>
      <c r="L619" s="1"/>
      <c r="M619" s="1"/>
      <c r="N619" s="442"/>
      <c r="O619" s="102"/>
    </row>
    <row r="620" spans="1:15" x14ac:dyDescent="0.35">
      <c r="A620" s="15" t="s">
        <v>8</v>
      </c>
      <c r="B620" s="49"/>
      <c r="C620" s="49"/>
      <c r="D620" s="329"/>
      <c r="E620" s="322"/>
      <c r="F620" s="49"/>
      <c r="G620" s="54"/>
      <c r="H620" s="5"/>
      <c r="I620" s="5"/>
      <c r="J620" s="5"/>
      <c r="K620" s="5"/>
      <c r="L620" s="5"/>
      <c r="M620" s="6"/>
      <c r="N620" s="442"/>
      <c r="O620" s="102"/>
    </row>
    <row r="621" spans="1:15" x14ac:dyDescent="0.35">
      <c r="A621" s="15" t="s">
        <v>9</v>
      </c>
      <c r="B621" s="49"/>
      <c r="C621" s="49"/>
      <c r="D621" s="329"/>
      <c r="E621" s="322"/>
      <c r="F621" s="49"/>
      <c r="G621" s="54"/>
      <c r="H621" s="5"/>
      <c r="I621" s="5"/>
      <c r="J621" s="5"/>
      <c r="K621" s="5"/>
      <c r="L621" s="5"/>
      <c r="M621" s="6"/>
      <c r="N621" s="442"/>
      <c r="O621" s="102"/>
    </row>
    <row r="622" spans="1:15" ht="23.25" customHeight="1" x14ac:dyDescent="0.35">
      <c r="A622" s="15" t="s">
        <v>6</v>
      </c>
      <c r="B622" s="49"/>
      <c r="C622" s="49"/>
      <c r="D622" s="399" t="e">
        <f>B612+C612+D612+E612+F612-MIN(B612:F612)</f>
        <v>#N/A</v>
      </c>
      <c r="E622" s="400"/>
      <c r="F622" s="103" t="s">
        <v>4</v>
      </c>
      <c r="G622" s="54"/>
      <c r="H622" s="399">
        <f>F619</f>
        <v>0</v>
      </c>
      <c r="I622" s="400"/>
      <c r="J622" s="5" t="s">
        <v>7</v>
      </c>
      <c r="K622" s="5"/>
      <c r="L622" s="3"/>
      <c r="M622" s="4"/>
      <c r="N622" s="442"/>
      <c r="O622" s="102"/>
    </row>
    <row r="623" spans="1:15" ht="26.25" thickBot="1" x14ac:dyDescent="0.4">
      <c r="A623" s="16"/>
      <c r="B623" s="96">
        <f>IF(B618=1,LOOKUP(B621,$Z$2:$Z$32,$AA$1:$AA$32),IF(B618=0.5,LOOKUP(B621,$Z$2:$Z$32,$AB$2:$AB$32),LOOKUP(B621,$Z$2:$Z$32,$AC$2:$AC$32)))</f>
        <v>-15</v>
      </c>
      <c r="C623" s="96">
        <f t="shared" ref="C623:F623" si="187">IF(C618=1,LOOKUP(C621,$Z$2:$Z$32,$AA$1:$AA$32),IF(C618=0.5,LOOKUP(C621,$Z$2:$Z$32,$AB$2:$AB$32),LOOKUP(C621,$Z$2:$Z$32,$AC$2:$AC$32)))</f>
        <v>-15</v>
      </c>
      <c r="D623" s="324">
        <f t="shared" si="187"/>
        <v>-15</v>
      </c>
      <c r="E623" s="325">
        <f t="shared" si="187"/>
        <v>-15</v>
      </c>
      <c r="F623" s="96">
        <f t="shared" si="187"/>
        <v>-15</v>
      </c>
      <c r="G623" s="97">
        <f>SUM(B623:F623)</f>
        <v>-75</v>
      </c>
      <c r="H623" s="98"/>
      <c r="I623" s="98"/>
      <c r="J623" s="17"/>
      <c r="K623" s="17"/>
      <c r="L623" s="17"/>
      <c r="M623" s="18"/>
      <c r="N623" s="443"/>
      <c r="O623" s="102"/>
    </row>
  </sheetData>
  <mergeCells count="348">
    <mergeCell ref="H505:I505"/>
    <mergeCell ref="B41:J42"/>
    <mergeCell ref="K41:M41"/>
    <mergeCell ref="K42:M42"/>
    <mergeCell ref="B67:J68"/>
    <mergeCell ref="K67:M67"/>
    <mergeCell ref="K68:M68"/>
    <mergeCell ref="B80:J81"/>
    <mergeCell ref="K80:M80"/>
    <mergeCell ref="K81:M81"/>
    <mergeCell ref="B54:J55"/>
    <mergeCell ref="H50:I50"/>
    <mergeCell ref="L50:M50"/>
    <mergeCell ref="L76:M76"/>
    <mergeCell ref="K54:M54"/>
    <mergeCell ref="K55:M55"/>
    <mergeCell ref="B119:J120"/>
    <mergeCell ref="B132:J133"/>
    <mergeCell ref="B145:J146"/>
    <mergeCell ref="B184:J185"/>
    <mergeCell ref="K184:M184"/>
    <mergeCell ref="K185:M185"/>
    <mergeCell ref="B158:J159"/>
    <mergeCell ref="B171:J172"/>
    <mergeCell ref="A2:A3"/>
    <mergeCell ref="A15:A16"/>
    <mergeCell ref="D11:E11"/>
    <mergeCell ref="L37:M37"/>
    <mergeCell ref="H37:I37"/>
    <mergeCell ref="H11:I11"/>
    <mergeCell ref="L11:M11"/>
    <mergeCell ref="D24:E24"/>
    <mergeCell ref="H24:I24"/>
    <mergeCell ref="L24:M24"/>
    <mergeCell ref="D37:E37"/>
    <mergeCell ref="A28:A29"/>
    <mergeCell ref="B15:J16"/>
    <mergeCell ref="K15:M15"/>
    <mergeCell ref="K16:M16"/>
    <mergeCell ref="B28:J29"/>
    <mergeCell ref="B2:J3"/>
    <mergeCell ref="K2:M2"/>
    <mergeCell ref="K3:M3"/>
    <mergeCell ref="K28:M28"/>
    <mergeCell ref="K29:M29"/>
    <mergeCell ref="N1:N12"/>
    <mergeCell ref="N27:N38"/>
    <mergeCell ref="N14:N25"/>
    <mergeCell ref="A41:A42"/>
    <mergeCell ref="D115:E115"/>
    <mergeCell ref="H115:I115"/>
    <mergeCell ref="D89:E89"/>
    <mergeCell ref="H89:I89"/>
    <mergeCell ref="L89:M89"/>
    <mergeCell ref="H76:I76"/>
    <mergeCell ref="D63:E63"/>
    <mergeCell ref="H63:I63"/>
    <mergeCell ref="A67:A68"/>
    <mergeCell ref="A54:A55"/>
    <mergeCell ref="A80:A81"/>
    <mergeCell ref="D50:E50"/>
    <mergeCell ref="L63:M63"/>
    <mergeCell ref="D76:E76"/>
    <mergeCell ref="L115:M115"/>
    <mergeCell ref="N105:N116"/>
    <mergeCell ref="N92:N103"/>
    <mergeCell ref="N79:N90"/>
    <mergeCell ref="N66:N77"/>
    <mergeCell ref="N53:N64"/>
    <mergeCell ref="N40:N51"/>
    <mergeCell ref="N157:N168"/>
    <mergeCell ref="A158:A159"/>
    <mergeCell ref="N131:N142"/>
    <mergeCell ref="A132:A133"/>
    <mergeCell ref="D141:E141"/>
    <mergeCell ref="H141:I141"/>
    <mergeCell ref="L141:M141"/>
    <mergeCell ref="N144:N155"/>
    <mergeCell ref="A145:A146"/>
    <mergeCell ref="N118:N129"/>
    <mergeCell ref="A119:A120"/>
    <mergeCell ref="A93:A94"/>
    <mergeCell ref="L102:M102"/>
    <mergeCell ref="A106:A107"/>
    <mergeCell ref="D102:E102"/>
    <mergeCell ref="H102:I102"/>
    <mergeCell ref="B93:J94"/>
    <mergeCell ref="K93:M93"/>
    <mergeCell ref="K94:M94"/>
    <mergeCell ref="B106:J107"/>
    <mergeCell ref="K106:M106"/>
    <mergeCell ref="K107:M107"/>
    <mergeCell ref="D167:E167"/>
    <mergeCell ref="A197:A198"/>
    <mergeCell ref="D206:E206"/>
    <mergeCell ref="H206:I206"/>
    <mergeCell ref="A236:A237"/>
    <mergeCell ref="N235:N246"/>
    <mergeCell ref="D258:E258"/>
    <mergeCell ref="H258:I258"/>
    <mergeCell ref="L258:M258"/>
    <mergeCell ref="N248:N259"/>
    <mergeCell ref="A249:A250"/>
    <mergeCell ref="B236:J237"/>
    <mergeCell ref="B249:J250"/>
    <mergeCell ref="D245:E245"/>
    <mergeCell ref="H245:I245"/>
    <mergeCell ref="L245:M245"/>
    <mergeCell ref="K236:M236"/>
    <mergeCell ref="K237:M237"/>
    <mergeCell ref="K249:M249"/>
    <mergeCell ref="K250:M250"/>
    <mergeCell ref="K197:M197"/>
    <mergeCell ref="K198:M198"/>
    <mergeCell ref="N261:N272"/>
    <mergeCell ref="A262:A263"/>
    <mergeCell ref="D271:E271"/>
    <mergeCell ref="H271:I271"/>
    <mergeCell ref="L271:M271"/>
    <mergeCell ref="L232:M232"/>
    <mergeCell ref="A288:A289"/>
    <mergeCell ref="D232:E232"/>
    <mergeCell ref="H232:I232"/>
    <mergeCell ref="B262:J263"/>
    <mergeCell ref="K262:M262"/>
    <mergeCell ref="K263:M263"/>
    <mergeCell ref="B275:J276"/>
    <mergeCell ref="A314:A315"/>
    <mergeCell ref="A327:A328"/>
    <mergeCell ref="N313:N324"/>
    <mergeCell ref="N274:N285"/>
    <mergeCell ref="A275:A276"/>
    <mergeCell ref="D284:E284"/>
    <mergeCell ref="H284:I284"/>
    <mergeCell ref="L284:M284"/>
    <mergeCell ref="N300:N311"/>
    <mergeCell ref="A301:A302"/>
    <mergeCell ref="D310:E310"/>
    <mergeCell ref="H310:I310"/>
    <mergeCell ref="N287:N298"/>
    <mergeCell ref="D297:E297"/>
    <mergeCell ref="H297:I297"/>
    <mergeCell ref="L297:M297"/>
    <mergeCell ref="N326:N337"/>
    <mergeCell ref="K275:M275"/>
    <mergeCell ref="K276:M276"/>
    <mergeCell ref="B288:J289"/>
    <mergeCell ref="K288:M288"/>
    <mergeCell ref="K289:M289"/>
    <mergeCell ref="B314:J315"/>
    <mergeCell ref="K314:M314"/>
    <mergeCell ref="A184:A185"/>
    <mergeCell ref="A210:A211"/>
    <mergeCell ref="A223:A224"/>
    <mergeCell ref="L167:M167"/>
    <mergeCell ref="N170:N181"/>
    <mergeCell ref="A171:A172"/>
    <mergeCell ref="B223:J224"/>
    <mergeCell ref="K223:M223"/>
    <mergeCell ref="K224:M224"/>
    <mergeCell ref="N183:N194"/>
    <mergeCell ref="D193:E193"/>
    <mergeCell ref="H193:I193"/>
    <mergeCell ref="L193:M193"/>
    <mergeCell ref="N209:N220"/>
    <mergeCell ref="L206:M206"/>
    <mergeCell ref="N222:N233"/>
    <mergeCell ref="B210:J211"/>
    <mergeCell ref="K211:M211"/>
    <mergeCell ref="K210:M210"/>
    <mergeCell ref="B197:J198"/>
    <mergeCell ref="D219:E219"/>
    <mergeCell ref="H219:I219"/>
    <mergeCell ref="L219:M219"/>
    <mergeCell ref="N196:N207"/>
    <mergeCell ref="N352:N363"/>
    <mergeCell ref="D323:E323"/>
    <mergeCell ref="H323:I323"/>
    <mergeCell ref="N339:N350"/>
    <mergeCell ref="N365:N376"/>
    <mergeCell ref="D362:E362"/>
    <mergeCell ref="H362:I362"/>
    <mergeCell ref="L362:M362"/>
    <mergeCell ref="B366:J367"/>
    <mergeCell ref="K366:M366"/>
    <mergeCell ref="K367:M367"/>
    <mergeCell ref="L323:M323"/>
    <mergeCell ref="B327:J328"/>
    <mergeCell ref="K327:M327"/>
    <mergeCell ref="K328:M328"/>
    <mergeCell ref="K340:M340"/>
    <mergeCell ref="K341:M341"/>
    <mergeCell ref="B340:J341"/>
    <mergeCell ref="B353:J354"/>
    <mergeCell ref="K353:M353"/>
    <mergeCell ref="K354:M354"/>
    <mergeCell ref="N430:N441"/>
    <mergeCell ref="A431:A432"/>
    <mergeCell ref="B431:M432"/>
    <mergeCell ref="N417:N428"/>
    <mergeCell ref="A418:A419"/>
    <mergeCell ref="N391:N402"/>
    <mergeCell ref="N378:N389"/>
    <mergeCell ref="A392:A393"/>
    <mergeCell ref="A379:A380"/>
    <mergeCell ref="H401:I401"/>
    <mergeCell ref="L401:M401"/>
    <mergeCell ref="D388:E388"/>
    <mergeCell ref="H388:I388"/>
    <mergeCell ref="D401:E401"/>
    <mergeCell ref="B379:J380"/>
    <mergeCell ref="K379:M379"/>
    <mergeCell ref="K380:M380"/>
    <mergeCell ref="B392:J393"/>
    <mergeCell ref="K392:M392"/>
    <mergeCell ref="K393:M393"/>
    <mergeCell ref="N456:N467"/>
    <mergeCell ref="A457:A458"/>
    <mergeCell ref="B457:M458"/>
    <mergeCell ref="D466:E466"/>
    <mergeCell ref="H466:I466"/>
    <mergeCell ref="A340:A341"/>
    <mergeCell ref="D349:E349"/>
    <mergeCell ref="H349:I349"/>
    <mergeCell ref="L349:M349"/>
    <mergeCell ref="A366:A367"/>
    <mergeCell ref="A353:A354"/>
    <mergeCell ref="N443:N454"/>
    <mergeCell ref="A444:A445"/>
    <mergeCell ref="B444:M445"/>
    <mergeCell ref="D453:E453"/>
    <mergeCell ref="H453:I453"/>
    <mergeCell ref="L453:M453"/>
    <mergeCell ref="N404:N415"/>
    <mergeCell ref="A405:A406"/>
    <mergeCell ref="B405:M406"/>
    <mergeCell ref="D414:E414"/>
    <mergeCell ref="H414:I414"/>
    <mergeCell ref="L414:M414"/>
    <mergeCell ref="L440:M440"/>
    <mergeCell ref="N508:N519"/>
    <mergeCell ref="A509:A510"/>
    <mergeCell ref="B509:M510"/>
    <mergeCell ref="D518:E518"/>
    <mergeCell ref="H518:I518"/>
    <mergeCell ref="N560:N571"/>
    <mergeCell ref="A561:A562"/>
    <mergeCell ref="B561:M562"/>
    <mergeCell ref="D570:E570"/>
    <mergeCell ref="H570:I570"/>
    <mergeCell ref="L570:M570"/>
    <mergeCell ref="N534:N545"/>
    <mergeCell ref="A535:A536"/>
    <mergeCell ref="D544:E544"/>
    <mergeCell ref="H544:I544"/>
    <mergeCell ref="N547:N558"/>
    <mergeCell ref="A548:A549"/>
    <mergeCell ref="B548:M549"/>
    <mergeCell ref="D557:E557"/>
    <mergeCell ref="H557:I557"/>
    <mergeCell ref="B535:J536"/>
    <mergeCell ref="K535:M535"/>
    <mergeCell ref="K536:M536"/>
    <mergeCell ref="H596:I596"/>
    <mergeCell ref="N469:N480"/>
    <mergeCell ref="N521:N532"/>
    <mergeCell ref="A522:A523"/>
    <mergeCell ref="B522:M523"/>
    <mergeCell ref="D531:E531"/>
    <mergeCell ref="H531:I531"/>
    <mergeCell ref="L531:M531"/>
    <mergeCell ref="N495:N506"/>
    <mergeCell ref="A496:A497"/>
    <mergeCell ref="L479:M479"/>
    <mergeCell ref="L518:M518"/>
    <mergeCell ref="N482:N493"/>
    <mergeCell ref="A483:A484"/>
    <mergeCell ref="B483:M484"/>
    <mergeCell ref="D492:E492"/>
    <mergeCell ref="H492:I492"/>
    <mergeCell ref="L492:M492"/>
    <mergeCell ref="D505:E505"/>
    <mergeCell ref="A470:A471"/>
    <mergeCell ref="B470:M471"/>
    <mergeCell ref="H479:I479"/>
    <mergeCell ref="D479:E479"/>
    <mergeCell ref="B496:M497"/>
    <mergeCell ref="L596:M596"/>
    <mergeCell ref="L505:M505"/>
    <mergeCell ref="N586:N597"/>
    <mergeCell ref="A587:A588"/>
    <mergeCell ref="L557:M557"/>
    <mergeCell ref="N612:N623"/>
    <mergeCell ref="A613:A614"/>
    <mergeCell ref="B613:M614"/>
    <mergeCell ref="D622:E622"/>
    <mergeCell ref="H622:I622"/>
    <mergeCell ref="N573:N584"/>
    <mergeCell ref="A574:A575"/>
    <mergeCell ref="N599:N610"/>
    <mergeCell ref="A600:A601"/>
    <mergeCell ref="B600:M601"/>
    <mergeCell ref="D609:E609"/>
    <mergeCell ref="H609:I609"/>
    <mergeCell ref="L609:M609"/>
    <mergeCell ref="H583:I583"/>
    <mergeCell ref="L583:M583"/>
    <mergeCell ref="B574:M575"/>
    <mergeCell ref="D583:E583"/>
    <mergeCell ref="B587:M588"/>
    <mergeCell ref="D596:E596"/>
    <mergeCell ref="D180:E180"/>
    <mergeCell ref="H180:I180"/>
    <mergeCell ref="K119:M119"/>
    <mergeCell ref="K120:M120"/>
    <mergeCell ref="K171:M171"/>
    <mergeCell ref="K172:M172"/>
    <mergeCell ref="L180:M180"/>
    <mergeCell ref="K145:M145"/>
    <mergeCell ref="K146:M146"/>
    <mergeCell ref="K132:M132"/>
    <mergeCell ref="K133:M133"/>
    <mergeCell ref="K158:M158"/>
    <mergeCell ref="K159:M159"/>
    <mergeCell ref="D128:E128"/>
    <mergeCell ref="H128:I128"/>
    <mergeCell ref="L128:M128"/>
    <mergeCell ref="D154:E154"/>
    <mergeCell ref="H154:I154"/>
    <mergeCell ref="L154:M154"/>
    <mergeCell ref="H167:I167"/>
    <mergeCell ref="L310:M310"/>
    <mergeCell ref="D440:E440"/>
    <mergeCell ref="H440:I440"/>
    <mergeCell ref="D336:E336"/>
    <mergeCell ref="H336:I336"/>
    <mergeCell ref="L336:M336"/>
    <mergeCell ref="B301:J302"/>
    <mergeCell ref="K301:M301"/>
    <mergeCell ref="K302:M302"/>
    <mergeCell ref="B418:M419"/>
    <mergeCell ref="D427:E427"/>
    <mergeCell ref="H427:I427"/>
    <mergeCell ref="L427:M427"/>
    <mergeCell ref="D375:E375"/>
    <mergeCell ref="H375:I375"/>
    <mergeCell ref="L375:M375"/>
    <mergeCell ref="K315:M315"/>
  </mergeCells>
  <phoneticPr fontId="0" type="noConversion"/>
  <pageMargins left="0.75" right="0.75" top="1" bottom="1" header="0.5" footer="0.5"/>
  <pageSetup paperSize="9" orientation="portrait" r:id="rId1"/>
  <headerFooter alignWithMargins="0"/>
  <rowBreaks count="23" manualBreakCount="23">
    <brk id="25" max="16383" man="1"/>
    <brk id="51" max="16383" man="1"/>
    <brk id="77" max="16383" man="1"/>
    <brk id="103" max="16383" man="1"/>
    <brk id="129" max="16383" man="1"/>
    <brk id="155" max="16383" man="1"/>
    <brk id="181" max="16383" man="1"/>
    <brk id="207" max="16383" man="1"/>
    <brk id="233" max="16383" man="1"/>
    <brk id="259" max="16383" man="1"/>
    <brk id="285" max="16383" man="1"/>
    <brk id="311" max="16383" man="1"/>
    <brk id="337" max="16383" man="1"/>
    <brk id="363" max="16383" man="1"/>
    <brk id="389" max="16383" man="1"/>
    <brk id="415" max="16383" man="1"/>
    <brk id="441" max="16383" man="1"/>
    <brk id="467" max="16383" man="1"/>
    <brk id="493" max="16383" man="1"/>
    <brk id="519" max="16383" man="1"/>
    <brk id="545" max="16383" man="1"/>
    <brk id="571" max="16383" man="1"/>
    <brk id="59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zoomScaleNormal="100" workbookViewId="0">
      <selection activeCell="N18" sqref="N18"/>
    </sheetView>
  </sheetViews>
  <sheetFormatPr defaultRowHeight="26.25" x14ac:dyDescent="0.4"/>
  <cols>
    <col min="1" max="1" width="6.28515625" style="80" customWidth="1"/>
    <col min="2" max="2" width="21.7109375" style="51" bestFit="1" customWidth="1"/>
    <col min="3" max="3" width="6.85546875" style="76" customWidth="1"/>
    <col min="4" max="4" width="6.85546875" style="77" customWidth="1"/>
    <col min="5" max="5" width="2.7109375" style="34" bestFit="1" customWidth="1"/>
    <col min="6" max="6" width="6.28515625" style="63" customWidth="1"/>
    <col min="7" max="8" width="2.7109375" style="238" bestFit="1" customWidth="1"/>
    <col min="9" max="9" width="6.28515625" style="63" bestFit="1" customWidth="1"/>
    <col min="10" max="10" width="2.7109375" style="238" bestFit="1" customWidth="1"/>
    <col min="11" max="11" width="2.7109375" style="241" bestFit="1" customWidth="1"/>
    <col min="12" max="12" width="6.28515625" style="83" bestFit="1" customWidth="1"/>
    <col min="13" max="14" width="2.7109375" style="241" bestFit="1" customWidth="1"/>
    <col min="15" max="15" width="6.28515625" style="63" bestFit="1" customWidth="1"/>
    <col min="16" max="16" width="3.28515625" style="241" customWidth="1"/>
    <col min="17" max="17" width="2.7109375" style="238" bestFit="1" customWidth="1"/>
    <col min="18" max="18" width="6.28515625" style="86" customWidth="1"/>
    <col min="19" max="19" width="2.7109375" style="241" bestFit="1" customWidth="1"/>
    <col min="20" max="20" width="8.140625" style="67" bestFit="1" customWidth="1"/>
    <col min="21" max="21" width="7" style="42" customWidth="1"/>
    <col min="22" max="22" width="6.42578125" style="90" bestFit="1" customWidth="1"/>
    <col min="23" max="23" width="10.140625" style="31" customWidth="1"/>
  </cols>
  <sheetData>
    <row r="1" spans="1:30" s="23" customFormat="1" ht="24" customHeight="1" x14ac:dyDescent="0.35">
      <c r="A1" s="539" t="s">
        <v>92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</row>
    <row r="2" spans="1:30" x14ac:dyDescent="0.4">
      <c r="A2" s="27" t="s">
        <v>1</v>
      </c>
      <c r="B2" s="26" t="s">
        <v>14</v>
      </c>
      <c r="C2" s="68" t="s">
        <v>15</v>
      </c>
      <c r="D2" s="26" t="s">
        <v>16</v>
      </c>
      <c r="E2" s="44"/>
      <c r="F2" s="59">
        <v>1</v>
      </c>
      <c r="G2" s="230"/>
      <c r="H2" s="230"/>
      <c r="I2" s="59">
        <v>2</v>
      </c>
      <c r="J2" s="230"/>
      <c r="K2" s="230"/>
      <c r="L2" s="81">
        <v>3</v>
      </c>
      <c r="M2" s="230"/>
      <c r="N2" s="230"/>
      <c r="O2" s="59">
        <v>4</v>
      </c>
      <c r="P2" s="242"/>
      <c r="Q2" s="242"/>
      <c r="R2" s="59">
        <v>5</v>
      </c>
      <c r="S2" s="242"/>
      <c r="T2" s="64" t="s">
        <v>17</v>
      </c>
      <c r="U2" s="27" t="s">
        <v>18</v>
      </c>
      <c r="V2" s="87" t="s">
        <v>19</v>
      </c>
      <c r="W2" s="32" t="s">
        <v>10</v>
      </c>
    </row>
    <row r="3" spans="1:30" ht="27" customHeight="1" x14ac:dyDescent="0.4">
      <c r="A3" s="78">
        <f>Monradkort!A210</f>
        <v>1</v>
      </c>
      <c r="B3" s="243" t="str">
        <f>Monradkort!B210</f>
        <v>Raz Dleir Mohammad                     Örgryte SK</v>
      </c>
      <c r="C3" s="71">
        <f>Monradkort!M170</f>
        <v>1000</v>
      </c>
      <c r="D3" s="72">
        <f>Monradkort!L170</f>
        <v>0</v>
      </c>
      <c r="E3" s="227">
        <f>Monradkort!B213</f>
        <v>2</v>
      </c>
      <c r="F3" s="61">
        <f>Monradkort!B216</f>
        <v>0</v>
      </c>
      <c r="G3" s="231"/>
      <c r="H3" s="231">
        <f>Monradkort!C213</f>
        <v>5</v>
      </c>
      <c r="I3" s="61">
        <f>Monradkort!C215</f>
        <v>0</v>
      </c>
      <c r="J3" s="232"/>
      <c r="K3" s="228"/>
      <c r="L3" s="60">
        <f>Monradkort!D215</f>
        <v>0</v>
      </c>
      <c r="M3" s="228">
        <f>Monradkort!D213</f>
        <v>4</v>
      </c>
      <c r="N3" s="228"/>
      <c r="O3" s="60"/>
      <c r="P3" s="228">
        <f>Monradkort!E213</f>
        <v>15</v>
      </c>
      <c r="Q3" s="233"/>
      <c r="R3" s="60"/>
      <c r="S3" s="228"/>
      <c r="T3" s="65">
        <f t="shared" ref="T3:T20" si="0">F3+I3+L3+O3+R3</f>
        <v>0</v>
      </c>
      <c r="U3" s="288" t="e">
        <f>Monradkort!D180</f>
        <v>#N/A</v>
      </c>
      <c r="V3" s="289" t="str">
        <f>Monradkort!L180</f>
        <v>III</v>
      </c>
      <c r="W3" s="91">
        <f>Monradkort!G181</f>
        <v>-155</v>
      </c>
    </row>
    <row r="4" spans="1:30" ht="27" customHeight="1" x14ac:dyDescent="0.4">
      <c r="A4" s="78">
        <f>Monradkort!A54</f>
        <v>2</v>
      </c>
      <c r="B4" s="243" t="str">
        <f>Monradkort!B54</f>
        <v>Daniel Wallenås                              Alingsås SS</v>
      </c>
      <c r="C4" s="71">
        <f>Monradkort!M53</f>
        <v>1673</v>
      </c>
      <c r="D4" s="72">
        <f>Monradkort!L53</f>
        <v>1800</v>
      </c>
      <c r="E4" s="228"/>
      <c r="F4" s="60">
        <f>Monradkort!B59</f>
        <v>1</v>
      </c>
      <c r="G4" s="233">
        <f>Monradkort!B57</f>
        <v>1</v>
      </c>
      <c r="H4" s="231">
        <f>Monradkort!C57</f>
        <v>3</v>
      </c>
      <c r="I4" s="61">
        <f>Monradkort!C59</f>
        <v>1</v>
      </c>
      <c r="J4" s="232"/>
      <c r="K4" s="227">
        <f>Monradkort!D57</f>
        <v>8</v>
      </c>
      <c r="L4" s="61">
        <f>Monradkort!D59</f>
        <v>1</v>
      </c>
      <c r="M4" s="227"/>
      <c r="N4" s="228"/>
      <c r="O4" s="60"/>
      <c r="P4" s="228">
        <f>Monradkort!E57</f>
        <v>11</v>
      </c>
      <c r="Q4" s="233"/>
      <c r="R4" s="60"/>
      <c r="S4" s="228"/>
      <c r="T4" s="65">
        <f t="shared" si="0"/>
        <v>3</v>
      </c>
      <c r="U4" s="288" t="e">
        <f>Monradkort!D37</f>
        <v>#N/A</v>
      </c>
      <c r="V4" s="290">
        <f>Monradkort!L37</f>
        <v>0</v>
      </c>
      <c r="W4" s="91">
        <f ca="1">Monradkort!G38</f>
        <v>-59</v>
      </c>
    </row>
    <row r="5" spans="1:30" ht="27" customHeight="1" x14ac:dyDescent="0.4">
      <c r="A5" s="78">
        <f>Monradkort!A119</f>
        <v>3</v>
      </c>
      <c r="B5" s="243" t="str">
        <f>Monradkort!B119</f>
        <v>Svante Norlander                           SS Manhem</v>
      </c>
      <c r="C5" s="71">
        <f>Monradkort!M118</f>
        <v>1523</v>
      </c>
      <c r="D5" s="72">
        <f>Monradkort!L118</f>
        <v>1675</v>
      </c>
      <c r="E5" s="227">
        <f>Monradkort!B122</f>
        <v>4</v>
      </c>
      <c r="F5" s="61">
        <f>Monradkort!B124</f>
        <v>1</v>
      </c>
      <c r="G5" s="227"/>
      <c r="H5" s="235"/>
      <c r="I5" s="60">
        <f>Monradkort!C124</f>
        <v>0</v>
      </c>
      <c r="J5" s="233">
        <f>Monradkort!C122</f>
        <v>2</v>
      </c>
      <c r="K5" s="228"/>
      <c r="L5" s="60"/>
      <c r="M5" s="228"/>
      <c r="N5" s="228"/>
      <c r="O5" s="60"/>
      <c r="P5" s="228"/>
      <c r="Q5" s="233"/>
      <c r="R5" s="60"/>
      <c r="S5" s="228"/>
      <c r="T5" s="65">
        <f t="shared" si="0"/>
        <v>1</v>
      </c>
      <c r="U5" s="288" t="e">
        <f>Monradkort!D141</f>
        <v>#N/A</v>
      </c>
      <c r="V5" s="290">
        <f>Monradkort!L141</f>
        <v>0</v>
      </c>
      <c r="W5" s="91">
        <f ca="1">Monradkort!G142</f>
        <v>-55</v>
      </c>
    </row>
    <row r="6" spans="1:30" ht="27" customHeight="1" x14ac:dyDescent="0.4">
      <c r="A6" s="78">
        <f>Monradkort!A184</f>
        <v>4</v>
      </c>
      <c r="B6" s="243" t="str">
        <f>Monradkort!B184</f>
        <v>Victor Ahlqvist                                 SS Manhem</v>
      </c>
      <c r="C6" s="71">
        <f>Monradkort!M183</f>
        <v>1000</v>
      </c>
      <c r="D6" s="72">
        <f>Monradkort!L131</f>
        <v>0</v>
      </c>
      <c r="E6" s="228"/>
      <c r="F6" s="60">
        <f>Monradkort!B189</f>
        <v>0</v>
      </c>
      <c r="G6" s="233">
        <f>Monradkort!B187</f>
        <v>3</v>
      </c>
      <c r="H6" s="233"/>
      <c r="I6" s="60">
        <f>Monradkort!C189</f>
        <v>0</v>
      </c>
      <c r="J6" s="233">
        <f>Monradkort!C187</f>
        <v>6</v>
      </c>
      <c r="K6" s="227">
        <f>Monradkort!D187</f>
        <v>1</v>
      </c>
      <c r="L6" s="61">
        <f>Monradkort!D189</f>
        <v>1</v>
      </c>
      <c r="M6" s="227"/>
      <c r="N6" s="227">
        <f>Monradkort!E187</f>
        <v>12</v>
      </c>
      <c r="O6" s="61"/>
      <c r="P6" s="227"/>
      <c r="Q6" s="233"/>
      <c r="R6" s="60"/>
      <c r="S6" s="228"/>
      <c r="T6" s="65">
        <f t="shared" si="0"/>
        <v>1</v>
      </c>
      <c r="U6" s="288" t="e">
        <f>Monradkort!D24</f>
        <v>#N/A</v>
      </c>
      <c r="V6" s="290" t="s">
        <v>44</v>
      </c>
      <c r="W6" s="91" t="e">
        <f ca="1">Monradkort!G25</f>
        <v>#VALUE!</v>
      </c>
    </row>
    <row r="7" spans="1:30" ht="27" customHeight="1" x14ac:dyDescent="0.4">
      <c r="A7" s="78">
        <f>Monradkort!A93</f>
        <v>5</v>
      </c>
      <c r="B7" s="243" t="str">
        <f>Monradkort!B93</f>
        <v>Isak Storme                                      SS Manhem</v>
      </c>
      <c r="C7" s="71">
        <f>Monradkort!M92</f>
        <v>1783</v>
      </c>
      <c r="D7" s="72">
        <f>Monradkort!L92</f>
        <v>1847</v>
      </c>
      <c r="E7" s="227">
        <f>Monradkort!B96</f>
        <v>6</v>
      </c>
      <c r="F7" s="61">
        <f>Monradkort!B98</f>
        <v>0.5</v>
      </c>
      <c r="G7" s="231"/>
      <c r="H7" s="234"/>
      <c r="I7" s="60">
        <f>Monradkort!C98</f>
        <v>1</v>
      </c>
      <c r="J7" s="233">
        <f>Monradkort!C96</f>
        <v>1</v>
      </c>
      <c r="K7" s="228"/>
      <c r="L7" s="60">
        <f>Monradkort!D98</f>
        <v>0.5</v>
      </c>
      <c r="M7" s="228">
        <f>Monradkort!D96</f>
        <v>14</v>
      </c>
      <c r="N7" s="227">
        <f>Monradkort!E96</f>
        <v>16</v>
      </c>
      <c r="O7" s="61"/>
      <c r="P7" s="227"/>
      <c r="Q7" s="233"/>
      <c r="R7" s="60"/>
      <c r="S7" s="228"/>
      <c r="T7" s="65">
        <f t="shared" si="0"/>
        <v>2</v>
      </c>
      <c r="U7" s="288" t="e">
        <f>Monradkort!D11</f>
        <v>#N/A</v>
      </c>
      <c r="V7" s="290">
        <f>Monradkort!L11</f>
        <v>0</v>
      </c>
      <c r="W7" s="91">
        <f ca="1">Monradkort!G12</f>
        <v>-63</v>
      </c>
      <c r="AD7" s="41"/>
    </row>
    <row r="8" spans="1:30" ht="27" customHeight="1" x14ac:dyDescent="0.4">
      <c r="A8" s="78">
        <f>Monradkort!A28</f>
        <v>6</v>
      </c>
      <c r="B8" s="243" t="str">
        <f>Monradkort!B28</f>
        <v>Hashim Hattab                                SS Manhem</v>
      </c>
      <c r="C8" s="71">
        <f>Monradkort!M27</f>
        <v>1936</v>
      </c>
      <c r="D8" s="72"/>
      <c r="E8" s="228"/>
      <c r="F8" s="60">
        <f>Monradkort!B33</f>
        <v>0.5</v>
      </c>
      <c r="G8" s="233">
        <f>Monradkort!B31</f>
        <v>5</v>
      </c>
      <c r="H8" s="231">
        <f>Monradkort!C31</f>
        <v>4</v>
      </c>
      <c r="I8" s="61">
        <f>Monradkort!C33</f>
        <v>1</v>
      </c>
      <c r="J8" s="231"/>
      <c r="K8" s="227">
        <f>Monradkort!D31</f>
        <v>9</v>
      </c>
      <c r="L8" s="61">
        <f>Monradkort!D33</f>
        <v>1</v>
      </c>
      <c r="M8" s="227"/>
      <c r="N8" s="228"/>
      <c r="O8" s="60"/>
      <c r="P8" s="228">
        <f>Monradkort!E31</f>
        <v>8</v>
      </c>
      <c r="Q8" s="233"/>
      <c r="R8" s="60"/>
      <c r="S8" s="228"/>
      <c r="T8" s="65">
        <f t="shared" si="0"/>
        <v>2.5</v>
      </c>
      <c r="U8" s="288" t="e">
        <f>Monradkort!D50</f>
        <v>#N/A</v>
      </c>
      <c r="V8" s="290">
        <f>Monradkort!L50</f>
        <v>0</v>
      </c>
      <c r="W8" s="91">
        <f ca="1">Monradkort!G51</f>
        <v>-45</v>
      </c>
      <c r="AD8" s="41"/>
    </row>
    <row r="9" spans="1:30" ht="27" customHeight="1" x14ac:dyDescent="0.4">
      <c r="A9" s="78">
        <f>Monradkort!A236</f>
        <v>7</v>
      </c>
      <c r="B9" s="243" t="str">
        <f>Monradkort!B236</f>
        <v>Dariush Kenani                               SS Manhem</v>
      </c>
      <c r="C9" s="71">
        <f>Monradkort!M235</f>
        <v>2075</v>
      </c>
      <c r="D9" s="72">
        <f>Monradkort!L235</f>
        <v>2005</v>
      </c>
      <c r="E9" s="227">
        <f>Monradkort!B239</f>
        <v>8</v>
      </c>
      <c r="F9" s="61">
        <f>Monradkort!B241</f>
        <v>0</v>
      </c>
      <c r="G9" s="231"/>
      <c r="H9" s="233"/>
      <c r="I9" s="60">
        <f>Monradkort!C241</f>
        <v>1</v>
      </c>
      <c r="J9" s="233">
        <f>Monradkort!C239</f>
        <v>10</v>
      </c>
      <c r="K9" s="228"/>
      <c r="L9" s="60">
        <f>Monradkort!D241</f>
        <v>1</v>
      </c>
      <c r="M9" s="228">
        <f>Monradkort!D239</f>
        <v>16</v>
      </c>
      <c r="N9" s="394">
        <f>Monradkort!E239</f>
        <v>17</v>
      </c>
      <c r="O9" s="61"/>
      <c r="P9" s="227"/>
      <c r="Q9" s="233"/>
      <c r="R9" s="60"/>
      <c r="S9" s="228"/>
      <c r="T9" s="65">
        <f t="shared" si="0"/>
        <v>2</v>
      </c>
      <c r="U9" s="288" t="e">
        <f>Monradkort!D76</f>
        <v>#N/A</v>
      </c>
      <c r="V9" s="290">
        <f>Monradkort!L76</f>
        <v>0</v>
      </c>
      <c r="W9" s="91">
        <f ca="1">Monradkort!G77</f>
        <v>-78</v>
      </c>
    </row>
    <row r="10" spans="1:30" ht="27" customHeight="1" x14ac:dyDescent="0.4">
      <c r="A10" s="78">
        <f>Monradkort!A67</f>
        <v>8</v>
      </c>
      <c r="B10" s="244" t="str">
        <f>Monradkort!B67</f>
        <v>Kristian Hallberg                             SK Kamraterna</v>
      </c>
      <c r="C10" s="69">
        <f>Monradkort!M66</f>
        <v>1736</v>
      </c>
      <c r="D10" s="70">
        <f>Monradkort!L66</f>
        <v>1547</v>
      </c>
      <c r="E10" s="228"/>
      <c r="F10" s="60">
        <f>Monradkort!B73</f>
        <v>1</v>
      </c>
      <c r="G10" s="228">
        <f>Monradkort!B70</f>
        <v>7</v>
      </c>
      <c r="H10" s="227">
        <f>Monradkort!C70</f>
        <v>9</v>
      </c>
      <c r="I10" s="61">
        <f>Monradkort!C72</f>
        <v>1</v>
      </c>
      <c r="J10" s="239"/>
      <c r="K10" s="228"/>
      <c r="L10" s="60">
        <f>Monradkort!D72</f>
        <v>0</v>
      </c>
      <c r="M10" s="228">
        <f>Monradkort!D70</f>
        <v>2</v>
      </c>
      <c r="N10" s="227">
        <f>Monradkort!E70</f>
        <v>6</v>
      </c>
      <c r="O10" s="61"/>
      <c r="P10" s="227"/>
      <c r="Q10" s="228"/>
      <c r="R10" s="60"/>
      <c r="S10" s="228"/>
      <c r="T10" s="65">
        <f t="shared" si="0"/>
        <v>2</v>
      </c>
      <c r="U10" s="288" t="e">
        <f>Monradkort!D154</f>
        <v>#N/A</v>
      </c>
      <c r="V10" s="290">
        <f>Monradkort!L154</f>
        <v>0</v>
      </c>
      <c r="W10" s="91">
        <f ca="1">Monradkort!G155</f>
        <v>-56</v>
      </c>
      <c r="AD10" s="41"/>
    </row>
    <row r="11" spans="1:30" ht="27" customHeight="1" x14ac:dyDescent="0.4">
      <c r="A11" s="78">
        <f>Monradkort!A197</f>
        <v>9</v>
      </c>
      <c r="B11" s="243" t="str">
        <f>Monradkort!B197</f>
        <v>Anna Manosas                                 SS Manhem</v>
      </c>
      <c r="C11" s="71">
        <f>Monradkort!M196</f>
        <v>1000</v>
      </c>
      <c r="D11" s="72">
        <f>Monradkort!L209</f>
        <v>0</v>
      </c>
      <c r="E11" s="227">
        <f>Monradkort!A197</f>
        <v>9</v>
      </c>
      <c r="F11" s="61">
        <f>Monradkort!B202</f>
        <v>1</v>
      </c>
      <c r="G11" s="227"/>
      <c r="H11" s="234"/>
      <c r="I11" s="60">
        <f>Monradkort!C202</f>
        <v>0</v>
      </c>
      <c r="J11" s="233">
        <f>Monradkort!C200</f>
        <v>8</v>
      </c>
      <c r="K11" s="228"/>
      <c r="L11" s="60">
        <f>Monradkort!D202</f>
        <v>0</v>
      </c>
      <c r="M11" s="228">
        <f>Monradkort!D200</f>
        <v>6</v>
      </c>
      <c r="N11" s="395">
        <f>Monradkort!E200</f>
        <v>14</v>
      </c>
      <c r="O11" s="396"/>
      <c r="P11" s="395"/>
      <c r="Q11" s="233"/>
      <c r="R11" s="60"/>
      <c r="S11" s="257"/>
      <c r="T11" s="65">
        <f t="shared" si="0"/>
        <v>1</v>
      </c>
      <c r="U11" s="288" t="e">
        <f>Monradkort!D219</f>
        <v>#N/A</v>
      </c>
      <c r="V11" s="290">
        <f>Monradkort!L219</f>
        <v>0</v>
      </c>
      <c r="W11" s="91">
        <f>Monradkort!G156</f>
        <v>0</v>
      </c>
    </row>
    <row r="12" spans="1:30" ht="27" customHeight="1" x14ac:dyDescent="0.4">
      <c r="A12" s="78">
        <f>Monradkort!A223</f>
        <v>10</v>
      </c>
      <c r="B12" s="243" t="str">
        <f>Monradkort!B223</f>
        <v>Karim Neeme                                   SS Manhem</v>
      </c>
      <c r="C12" s="71">
        <f>Monradkort!M183</f>
        <v>1000</v>
      </c>
      <c r="D12" s="72"/>
      <c r="E12" s="229"/>
      <c r="F12" s="194">
        <f>Monradkort!B228</f>
        <v>0</v>
      </c>
      <c r="G12" s="236">
        <f>Monradkort!B226</f>
        <v>9</v>
      </c>
      <c r="H12" s="231">
        <f>Monradkort!C226</f>
        <v>7</v>
      </c>
      <c r="I12" s="61">
        <f>Monradkort!C228</f>
        <v>0</v>
      </c>
      <c r="J12" s="232"/>
      <c r="K12" s="227">
        <f>Monradkort!D226</f>
        <v>13</v>
      </c>
      <c r="L12" s="61">
        <f>Monradkort!D228</f>
        <v>1</v>
      </c>
      <c r="M12" s="373"/>
      <c r="N12" s="228"/>
      <c r="O12" s="60"/>
      <c r="P12" s="228">
        <f>Monradkort!E226</f>
        <v>18</v>
      </c>
      <c r="Q12" s="233"/>
      <c r="R12" s="60"/>
      <c r="S12" s="228"/>
      <c r="T12" s="65">
        <f t="shared" si="0"/>
        <v>1</v>
      </c>
      <c r="U12" s="288" t="e">
        <f>Monradkort!D193</f>
        <v>#N/A</v>
      </c>
      <c r="V12" s="290">
        <f>Monradkort!L193</f>
        <v>0</v>
      </c>
      <c r="W12" s="91">
        <f ca="1">Monradkort!G194</f>
        <v>-46</v>
      </c>
    </row>
    <row r="13" spans="1:30" ht="27" customHeight="1" x14ac:dyDescent="0.4">
      <c r="A13" s="78">
        <f>Monradkort!A2</f>
        <v>11</v>
      </c>
      <c r="B13" s="245" t="str">
        <f>Monradkort!B2</f>
        <v>FM Hatim al Hadarani                  SS Manhem</v>
      </c>
      <c r="C13" s="71">
        <f>Monradkort!M1</f>
        <v>2294</v>
      </c>
      <c r="D13" s="72">
        <f>Monradkort!L1</f>
        <v>2268</v>
      </c>
      <c r="E13" s="227">
        <f>Monradkort!B5</f>
        <v>12</v>
      </c>
      <c r="F13" s="61">
        <f>Monradkort!B7</f>
        <v>1</v>
      </c>
      <c r="G13" s="231"/>
      <c r="H13" s="233"/>
      <c r="I13" s="60">
        <f>Monradkort!C7</f>
        <v>0.5</v>
      </c>
      <c r="J13" s="233">
        <f>Monradkort!C5</f>
        <v>14</v>
      </c>
      <c r="K13" s="228"/>
      <c r="L13" s="60">
        <f>Monradkort!D7</f>
        <v>1</v>
      </c>
      <c r="M13" s="228">
        <f>Monradkort!D5</f>
        <v>17</v>
      </c>
      <c r="N13" s="227">
        <f>Monradkort!E5</f>
        <v>2</v>
      </c>
      <c r="O13" s="61"/>
      <c r="P13" s="227"/>
      <c r="Q13" s="233"/>
      <c r="R13" s="60"/>
      <c r="S13" s="228"/>
      <c r="T13" s="65">
        <f t="shared" si="0"/>
        <v>2.5</v>
      </c>
      <c r="U13" s="288" t="e">
        <f>Monradkort!D232</f>
        <v>#N/A</v>
      </c>
      <c r="V13" s="290">
        <f>Monradkort!L232</f>
        <v>0</v>
      </c>
      <c r="W13" s="91">
        <f ca="1">Monradkort!G233</f>
        <v>17</v>
      </c>
    </row>
    <row r="14" spans="1:30" ht="27" customHeight="1" x14ac:dyDescent="0.4">
      <c r="A14" s="78">
        <f>Monradkort!A249</f>
        <v>12</v>
      </c>
      <c r="B14" s="243" t="str">
        <f>Monradkort!B249</f>
        <v>Alexander Moberg                          SS Manhem</v>
      </c>
      <c r="C14" s="71">
        <f>Monradkort!M248</f>
        <v>1644</v>
      </c>
      <c r="D14" s="72">
        <f>Monradkort!L248</f>
        <v>1588</v>
      </c>
      <c r="E14" s="229"/>
      <c r="F14" s="194">
        <f>Monradkort!B254</f>
        <v>0</v>
      </c>
      <c r="G14" s="236">
        <f>Monradkort!B252</f>
        <v>11</v>
      </c>
      <c r="H14" s="231">
        <f>Monradkort!C252</f>
        <v>13</v>
      </c>
      <c r="I14" s="61">
        <f>Monradkort!C254</f>
        <v>1</v>
      </c>
      <c r="J14" s="232"/>
      <c r="K14" s="227">
        <f>Monradkort!D252</f>
        <v>18</v>
      </c>
      <c r="L14" s="61">
        <f>Monradkort!D254</f>
        <v>1</v>
      </c>
      <c r="M14" s="227"/>
      <c r="N14" s="228"/>
      <c r="O14" s="60"/>
      <c r="P14" s="228">
        <f>Monradkort!E252</f>
        <v>4</v>
      </c>
      <c r="Q14" s="233"/>
      <c r="R14" s="60"/>
      <c r="S14" s="228"/>
      <c r="T14" s="65">
        <f t="shared" si="0"/>
        <v>2</v>
      </c>
      <c r="U14" s="288" t="e">
        <f>Monradkort!D206</f>
        <v>#N/A</v>
      </c>
      <c r="V14" s="290">
        <f>Monradkort!L206</f>
        <v>0</v>
      </c>
      <c r="W14" s="91">
        <f ca="1">Monradkort!G207</f>
        <v>46</v>
      </c>
    </row>
    <row r="15" spans="1:30" ht="27" customHeight="1" x14ac:dyDescent="0.4">
      <c r="A15" s="78">
        <f>Monradkort!A132</f>
        <v>13</v>
      </c>
      <c r="B15" s="243" t="str">
        <f>Monradkort!B132</f>
        <v>Nuhad Hattab                                 SS Manhem</v>
      </c>
      <c r="C15" s="71">
        <f>Monradkort!M131</f>
        <v>1224</v>
      </c>
      <c r="D15" s="72"/>
      <c r="E15" s="227">
        <f>Monradkort!B135</f>
        <v>14</v>
      </c>
      <c r="F15" s="61">
        <f>Monradkort!B137</f>
        <v>0</v>
      </c>
      <c r="G15" s="231"/>
      <c r="H15" s="234"/>
      <c r="I15" s="60">
        <f>Monradkort!C137</f>
        <v>0</v>
      </c>
      <c r="J15" s="233">
        <f>Monradkort!C135</f>
        <v>12</v>
      </c>
      <c r="K15" s="228"/>
      <c r="L15" s="60">
        <f>Monradkort!D137</f>
        <v>0</v>
      </c>
      <c r="M15" s="228">
        <f>Monradkort!D135</f>
        <v>10</v>
      </c>
      <c r="N15" s="228"/>
      <c r="O15" s="60"/>
      <c r="P15" s="228" t="str">
        <f>Monradkort!E135</f>
        <v>F</v>
      </c>
      <c r="Q15" s="233"/>
      <c r="R15" s="60"/>
      <c r="S15" s="228"/>
      <c r="T15" s="65">
        <f t="shared" si="0"/>
        <v>0</v>
      </c>
      <c r="U15" s="288" t="e">
        <f>Monradkort!D63</f>
        <v>#N/A</v>
      </c>
      <c r="V15" s="290">
        <f>Monradkort!L63</f>
        <v>0</v>
      </c>
      <c r="W15" s="91">
        <f>Monradkort!G208</f>
        <v>0</v>
      </c>
    </row>
    <row r="16" spans="1:30" ht="27" customHeight="1" x14ac:dyDescent="0.4">
      <c r="A16" s="78">
        <f>Monradkort!A106</f>
        <v>14</v>
      </c>
      <c r="B16" s="243" t="str">
        <f>Monradkort!B106</f>
        <v>Andreas Ottgård                             SS Manhem</v>
      </c>
      <c r="C16" s="71">
        <f>Monradkort!M105</f>
        <v>1566</v>
      </c>
      <c r="D16" s="72"/>
      <c r="E16" s="229"/>
      <c r="F16" s="194">
        <f>Monradkort!B111</f>
        <v>1</v>
      </c>
      <c r="G16" s="236">
        <f>Monradkort!B109</f>
        <v>13</v>
      </c>
      <c r="H16" s="231">
        <f>Monradkort!C109</f>
        <v>11</v>
      </c>
      <c r="I16" s="61">
        <f>Monradkort!C111</f>
        <v>0.5</v>
      </c>
      <c r="J16" s="231"/>
      <c r="K16" s="228">
        <f>Monradkort!D109</f>
        <v>5</v>
      </c>
      <c r="L16" s="60">
        <f>Monradkort!D111</f>
        <v>0.5</v>
      </c>
      <c r="M16" s="228"/>
      <c r="N16" s="228"/>
      <c r="O16" s="60"/>
      <c r="P16" s="228">
        <f>Monradkort!E109</f>
        <v>9</v>
      </c>
      <c r="Q16" s="233"/>
      <c r="R16" s="60"/>
      <c r="S16" s="228"/>
      <c r="T16" s="65">
        <f t="shared" si="0"/>
        <v>2</v>
      </c>
      <c r="U16" s="288">
        <f ca="1">Monradkort!D64</f>
        <v>21</v>
      </c>
      <c r="V16" s="290">
        <f>Monradkort!L89</f>
        <v>0</v>
      </c>
      <c r="W16" s="91">
        <f>Monradkort!G209</f>
        <v>0</v>
      </c>
    </row>
    <row r="17" spans="1:23" ht="27" customHeight="1" x14ac:dyDescent="0.4">
      <c r="A17" s="78">
        <f>Monradkort!A145</f>
        <v>15</v>
      </c>
      <c r="B17" s="243" t="str">
        <f>Monradkort!B145</f>
        <v>Claes Fransson                                    SS Manhem</v>
      </c>
      <c r="C17" s="71">
        <f>Monradkort!M144</f>
        <v>1229</v>
      </c>
      <c r="D17" s="72">
        <f>Monradkort!L144</f>
        <v>1575</v>
      </c>
      <c r="E17" s="227">
        <f>Monradkort!B148</f>
        <v>16</v>
      </c>
      <c r="F17" s="61">
        <f>Monradkort!B150</f>
        <v>0</v>
      </c>
      <c r="G17" s="231"/>
      <c r="H17" s="234"/>
      <c r="I17" s="60">
        <f>Monradkort!C150</f>
        <v>0</v>
      </c>
      <c r="J17" s="233">
        <f>Monradkort!C148</f>
        <v>18</v>
      </c>
      <c r="K17" s="228"/>
      <c r="L17" s="60">
        <f>Monradkort!D150</f>
        <v>1</v>
      </c>
      <c r="M17" s="228" t="str">
        <f>Monradkort!D148</f>
        <v>F</v>
      </c>
      <c r="N17" s="228">
        <f>Monradkort!E148</f>
        <v>1</v>
      </c>
      <c r="O17" s="60"/>
      <c r="P17" s="228"/>
      <c r="Q17" s="233"/>
      <c r="R17" s="60"/>
      <c r="S17" s="228"/>
      <c r="T17" s="65">
        <f t="shared" si="0"/>
        <v>1</v>
      </c>
      <c r="U17" s="288">
        <f>Monradkort!D65</f>
        <v>0</v>
      </c>
      <c r="V17" s="290"/>
      <c r="W17" s="91">
        <f>Monradkort!G210</f>
        <v>0</v>
      </c>
    </row>
    <row r="18" spans="1:23" ht="27" customHeight="1" x14ac:dyDescent="0.4">
      <c r="A18" s="78">
        <f>Monradkort!A80</f>
        <v>16</v>
      </c>
      <c r="B18" s="243" t="str">
        <f>Monradkort!B80</f>
        <v>Trym Berglund                                 SS Manhem</v>
      </c>
      <c r="C18" s="71">
        <f>Monradkort!M79</f>
        <v>1692</v>
      </c>
      <c r="D18" s="72"/>
      <c r="E18" s="229"/>
      <c r="F18" s="194">
        <f>Monradkort!B85</f>
        <v>1</v>
      </c>
      <c r="G18" s="236">
        <f>Monradkort!B83</f>
        <v>15</v>
      </c>
      <c r="H18" s="231">
        <f>Monradkort!C83</f>
        <v>17</v>
      </c>
      <c r="I18" s="61">
        <f>Monradkort!C85</f>
        <v>0</v>
      </c>
      <c r="J18" s="231"/>
      <c r="K18" s="227">
        <f>Monradkort!D83</f>
        <v>7</v>
      </c>
      <c r="L18" s="61">
        <f>Monradkort!D85</f>
        <v>0</v>
      </c>
      <c r="M18" s="227"/>
      <c r="N18" s="228"/>
      <c r="O18" s="60"/>
      <c r="P18" s="228">
        <f>Monradkort!E83</f>
        <v>5</v>
      </c>
      <c r="Q18" s="233"/>
      <c r="R18" s="60"/>
      <c r="S18" s="228"/>
      <c r="T18" s="65">
        <f t="shared" si="0"/>
        <v>1</v>
      </c>
      <c r="U18" s="288">
        <f>Monradkort!D66</f>
        <v>3</v>
      </c>
      <c r="V18" s="290"/>
      <c r="W18" s="91">
        <f>Monradkort!G211</f>
        <v>0</v>
      </c>
    </row>
    <row r="19" spans="1:23" ht="27" customHeight="1" x14ac:dyDescent="0.4">
      <c r="A19" s="78">
        <f>Monradkort!A15</f>
        <v>17</v>
      </c>
      <c r="B19" s="243" t="str">
        <f>Monradkort!B15</f>
        <v>Kristian Eriksson                             Varbergs SK</v>
      </c>
      <c r="C19" s="71">
        <f>Monradkort!M14</f>
        <v>2150</v>
      </c>
      <c r="D19" s="72">
        <f>Monradkort!L14</f>
        <v>2118</v>
      </c>
      <c r="E19" s="227">
        <f>Monradkort!B18</f>
        <v>18</v>
      </c>
      <c r="F19" s="61">
        <f>Monradkort!B20</f>
        <v>1</v>
      </c>
      <c r="G19" s="231"/>
      <c r="H19" s="234"/>
      <c r="I19" s="60">
        <f>Monradkort!C20</f>
        <v>1</v>
      </c>
      <c r="J19" s="233">
        <f>Monradkort!C18</f>
        <v>16</v>
      </c>
      <c r="K19" s="227">
        <f>Monradkort!D18</f>
        <v>11</v>
      </c>
      <c r="L19" s="61">
        <f>Monradkort!D20</f>
        <v>0</v>
      </c>
      <c r="M19" s="227"/>
      <c r="N19" s="228"/>
      <c r="O19" s="60"/>
      <c r="P19" s="228">
        <f>Monradkort!E18</f>
        <v>7</v>
      </c>
      <c r="Q19" s="233"/>
      <c r="R19" s="60"/>
      <c r="S19" s="228"/>
      <c r="T19" s="65">
        <f t="shared" si="0"/>
        <v>2</v>
      </c>
      <c r="U19" s="288">
        <f>Monradkort!D67</f>
        <v>0</v>
      </c>
      <c r="V19" s="290"/>
      <c r="W19" s="91">
        <f>Monradkort!G212</f>
        <v>6</v>
      </c>
    </row>
    <row r="20" spans="1:23" ht="27" customHeight="1" x14ac:dyDescent="0.4">
      <c r="A20" s="78">
        <f>Monradkort!A41</f>
        <v>18</v>
      </c>
      <c r="B20" s="243" t="str">
        <f>Monradkort!B41</f>
        <v>Oleg Shchetinin                                SS Manhem</v>
      </c>
      <c r="C20" s="71">
        <f>Monradkort!M40</f>
        <v>1800</v>
      </c>
      <c r="D20" s="72"/>
      <c r="E20" s="229"/>
      <c r="F20" s="194">
        <f>Monradkort!B47</f>
        <v>0</v>
      </c>
      <c r="G20" s="236">
        <f>Monradkort!B44</f>
        <v>17</v>
      </c>
      <c r="H20" s="231">
        <f>Monradkort!C44</f>
        <v>15</v>
      </c>
      <c r="I20" s="61">
        <f>Monradkort!C46</f>
        <v>1</v>
      </c>
      <c r="J20" s="231"/>
      <c r="K20" s="228"/>
      <c r="L20" s="60">
        <f>Monradkort!D46</f>
        <v>0</v>
      </c>
      <c r="M20" s="228">
        <f>Monradkort!D44</f>
        <v>12</v>
      </c>
      <c r="N20" s="227">
        <f>Monradkort!E44</f>
        <v>10</v>
      </c>
      <c r="O20" s="61"/>
      <c r="P20" s="227"/>
      <c r="Q20" s="233"/>
      <c r="R20" s="60"/>
      <c r="S20" s="228"/>
      <c r="T20" s="65">
        <f t="shared" si="0"/>
        <v>1</v>
      </c>
      <c r="U20" s="288">
        <f>Monradkort!D68</f>
        <v>0</v>
      </c>
      <c r="V20" s="290"/>
      <c r="W20" s="91">
        <f>Monradkort!G213</f>
        <v>0</v>
      </c>
    </row>
    <row r="21" spans="1:23" x14ac:dyDescent="0.4">
      <c r="A21" s="79"/>
      <c r="B21" s="52" t="s">
        <v>30</v>
      </c>
      <c r="C21" s="73"/>
      <c r="D21" s="74"/>
      <c r="E21" s="53"/>
      <c r="F21" s="62"/>
      <c r="G21" s="237"/>
      <c r="H21" s="237"/>
      <c r="I21" s="62"/>
      <c r="J21" s="237"/>
      <c r="K21" s="240"/>
      <c r="L21" s="82"/>
      <c r="M21" s="240"/>
      <c r="N21" s="240"/>
      <c r="O21" s="62"/>
      <c r="P21" s="240"/>
      <c r="Q21" s="237"/>
      <c r="R21" s="85"/>
      <c r="S21" s="240"/>
      <c r="T21" s="66"/>
      <c r="U21" s="30"/>
      <c r="V21" s="89"/>
      <c r="W21" s="49"/>
    </row>
    <row r="22" spans="1:23" x14ac:dyDescent="0.4">
      <c r="A22" s="79">
        <v>1</v>
      </c>
      <c r="B22" s="52">
        <v>900</v>
      </c>
      <c r="C22" s="73"/>
      <c r="D22" s="74"/>
      <c r="E22" s="53"/>
      <c r="F22" s="62"/>
      <c r="G22" s="237"/>
      <c r="H22" s="237"/>
      <c r="I22" s="62"/>
      <c r="J22" s="237"/>
      <c r="K22" s="240"/>
      <c r="L22" s="82"/>
      <c r="M22" s="240"/>
      <c r="N22" s="240"/>
      <c r="O22" s="62"/>
      <c r="P22" s="240"/>
      <c r="Q22" s="237"/>
      <c r="R22" s="85"/>
      <c r="S22" s="240"/>
      <c r="T22" s="66"/>
      <c r="U22" s="30"/>
      <c r="V22" s="89"/>
      <c r="W22" s="49"/>
    </row>
    <row r="23" spans="1:23" x14ac:dyDescent="0.4">
      <c r="A23" s="79">
        <v>2</v>
      </c>
      <c r="B23" s="52">
        <v>400</v>
      </c>
      <c r="C23" s="73"/>
      <c r="D23" s="74"/>
      <c r="E23" s="53"/>
      <c r="F23" s="62"/>
      <c r="G23" s="237"/>
      <c r="H23" s="237"/>
      <c r="I23" s="62"/>
      <c r="J23" s="237"/>
      <c r="K23" s="240"/>
      <c r="L23" s="82"/>
      <c r="M23" s="240"/>
      <c r="N23" s="240"/>
      <c r="O23" s="62"/>
      <c r="P23" s="240"/>
      <c r="Q23" s="237"/>
      <c r="R23" s="85"/>
      <c r="S23" s="240"/>
      <c r="T23" s="66"/>
      <c r="U23" s="30"/>
      <c r="V23" s="89"/>
      <c r="W23" s="49"/>
    </row>
    <row r="24" spans="1:23" x14ac:dyDescent="0.4">
      <c r="A24" s="79">
        <v>3</v>
      </c>
      <c r="B24" s="52">
        <v>200</v>
      </c>
      <c r="C24" s="73"/>
      <c r="D24" s="74"/>
      <c r="E24" s="53"/>
      <c r="F24" s="62"/>
      <c r="G24" s="237"/>
      <c r="H24" s="237"/>
      <c r="I24" s="62"/>
      <c r="J24" s="237"/>
      <c r="K24" s="240"/>
      <c r="L24" s="82"/>
      <c r="M24" s="240"/>
      <c r="N24" s="240"/>
      <c r="O24" s="62"/>
      <c r="P24" s="240"/>
      <c r="Q24" s="237"/>
      <c r="R24" s="85"/>
      <c r="S24" s="240"/>
      <c r="T24" s="66"/>
      <c r="U24" s="30"/>
      <c r="V24" s="89"/>
      <c r="W24" s="49"/>
    </row>
    <row r="25" spans="1:23" x14ac:dyDescent="0.4">
      <c r="A25" s="79"/>
      <c r="B25" s="52"/>
      <c r="C25" s="73"/>
      <c r="D25" s="74"/>
      <c r="E25" s="53"/>
      <c r="F25" s="62"/>
      <c r="G25" s="237"/>
      <c r="H25" s="237"/>
      <c r="I25" s="62"/>
      <c r="J25" s="237"/>
      <c r="K25" s="240"/>
      <c r="L25" s="82"/>
      <c r="M25" s="240"/>
      <c r="N25" s="240"/>
      <c r="O25" s="62"/>
      <c r="P25" s="240"/>
      <c r="Q25" s="237"/>
      <c r="R25" s="85"/>
      <c r="S25" s="240"/>
      <c r="T25" s="66"/>
      <c r="U25" s="30"/>
      <c r="V25" s="89"/>
      <c r="W25" s="49"/>
    </row>
    <row r="26" spans="1:23" x14ac:dyDescent="0.4">
      <c r="A26" s="75" t="s">
        <v>88</v>
      </c>
      <c r="B26" s="52"/>
      <c r="C26" s="73"/>
      <c r="D26" s="74"/>
      <c r="E26" s="53"/>
      <c r="F26" s="62"/>
      <c r="G26" s="237"/>
      <c r="H26" s="237"/>
      <c r="I26" s="62"/>
      <c r="J26" s="237"/>
      <c r="K26" s="240"/>
      <c r="L26" s="82"/>
      <c r="M26" s="240"/>
      <c r="N26" s="240"/>
      <c r="O26" s="62"/>
      <c r="P26" s="240"/>
      <c r="Q26" s="237"/>
      <c r="R26" s="85"/>
      <c r="S26" s="240"/>
      <c r="T26" s="66"/>
      <c r="U26" s="30"/>
      <c r="V26" s="89"/>
      <c r="W26" s="49"/>
    </row>
    <row r="27" spans="1:23" x14ac:dyDescent="0.4">
      <c r="A27" s="79"/>
      <c r="B27" s="52"/>
      <c r="C27" s="73"/>
      <c r="D27" s="74"/>
      <c r="E27" s="53"/>
      <c r="F27" s="62"/>
      <c r="G27" s="237"/>
      <c r="H27" s="237"/>
      <c r="I27" s="62"/>
      <c r="J27" s="237"/>
      <c r="K27" s="240"/>
      <c r="L27" s="82"/>
      <c r="M27" s="240"/>
      <c r="N27" s="240"/>
      <c r="O27" s="62"/>
      <c r="P27" s="240"/>
      <c r="Q27" s="237"/>
      <c r="R27" s="85"/>
      <c r="S27" s="240"/>
      <c r="T27" s="66"/>
      <c r="U27" s="30"/>
      <c r="V27" s="89"/>
      <c r="W27" s="49"/>
    </row>
    <row r="28" spans="1:23" x14ac:dyDescent="0.4">
      <c r="A28" s="75"/>
      <c r="B28" s="52"/>
      <c r="C28" s="75"/>
      <c r="D28" s="74"/>
      <c r="E28" s="53"/>
      <c r="F28" s="62"/>
      <c r="G28" s="237"/>
      <c r="H28" s="237"/>
      <c r="I28" s="62"/>
      <c r="J28" s="237"/>
      <c r="K28" s="240"/>
      <c r="L28" s="82"/>
      <c r="M28" s="240"/>
      <c r="N28" s="240"/>
      <c r="O28" s="62"/>
      <c r="P28" s="240"/>
      <c r="Q28" s="237"/>
      <c r="R28" s="85"/>
      <c r="S28" s="240"/>
      <c r="T28" s="66"/>
      <c r="U28" s="30"/>
      <c r="V28" s="89"/>
      <c r="W28" s="49"/>
    </row>
    <row r="29" spans="1:23" x14ac:dyDescent="0.4">
      <c r="A29" s="54"/>
      <c r="B29" s="203"/>
      <c r="C29" s="54"/>
      <c r="D29" s="54"/>
      <c r="E29" s="53"/>
      <c r="F29" s="62"/>
      <c r="G29" s="237"/>
      <c r="H29" s="237"/>
      <c r="I29" s="62"/>
      <c r="J29" s="237"/>
      <c r="K29" s="240"/>
      <c r="L29" s="82"/>
      <c r="M29" s="240"/>
      <c r="N29" s="240"/>
      <c r="O29" s="62"/>
      <c r="P29" s="240"/>
      <c r="Q29" s="237"/>
      <c r="R29" s="85"/>
      <c r="S29" s="240"/>
      <c r="T29" s="66"/>
      <c r="U29" s="30"/>
      <c r="V29" s="89"/>
      <c r="W29" s="49"/>
    </row>
    <row r="30" spans="1:23" x14ac:dyDescent="0.4">
      <c r="A30" s="54"/>
      <c r="B30" s="203"/>
      <c r="C30" s="54"/>
      <c r="D30" s="54"/>
      <c r="E30" s="53"/>
      <c r="F30" s="62"/>
      <c r="G30" s="237"/>
      <c r="H30" s="237"/>
      <c r="I30" s="62"/>
      <c r="J30" s="237"/>
      <c r="K30" s="240"/>
      <c r="L30" s="82"/>
      <c r="M30" s="240"/>
      <c r="N30" s="240"/>
      <c r="O30" s="62"/>
      <c r="P30" s="240"/>
      <c r="Q30" s="237"/>
      <c r="R30" s="85"/>
      <c r="S30" s="240"/>
      <c r="T30" s="66"/>
      <c r="U30" s="30"/>
      <c r="V30" s="89"/>
      <c r="W30" s="49"/>
    </row>
    <row r="31" spans="1:23" x14ac:dyDescent="0.4">
      <c r="A31" s="54"/>
      <c r="B31" s="203"/>
      <c r="C31" s="54"/>
      <c r="D31" s="54"/>
      <c r="E31" s="53"/>
      <c r="F31" s="62"/>
      <c r="G31" s="237"/>
      <c r="H31" s="237"/>
      <c r="I31" s="62"/>
      <c r="J31" s="237"/>
      <c r="K31" s="240"/>
      <c r="L31" s="82"/>
      <c r="M31" s="240"/>
      <c r="N31" s="240"/>
      <c r="O31" s="62"/>
      <c r="P31" s="240"/>
      <c r="Q31" s="237"/>
      <c r="R31" s="85"/>
      <c r="S31" s="240"/>
      <c r="T31" s="66"/>
      <c r="U31" s="30"/>
      <c r="V31" s="89"/>
      <c r="W31" s="49"/>
    </row>
    <row r="32" spans="1:23" x14ac:dyDescent="0.4">
      <c r="A32" s="199"/>
      <c r="B32" s="203"/>
      <c r="C32" s="54"/>
      <c r="D32" s="54"/>
      <c r="E32" s="53"/>
      <c r="F32" s="62"/>
      <c r="G32" s="237"/>
      <c r="H32" s="237"/>
      <c r="I32" s="62"/>
      <c r="J32" s="237"/>
      <c r="K32" s="240"/>
      <c r="L32" s="82"/>
      <c r="M32" s="240"/>
      <c r="N32" s="240"/>
      <c r="O32" s="62"/>
      <c r="P32" s="240"/>
      <c r="Q32" s="237"/>
      <c r="R32" s="85"/>
      <c r="S32" s="240"/>
      <c r="T32" s="66"/>
      <c r="U32" s="30"/>
      <c r="V32" s="89"/>
      <c r="W32" s="49"/>
    </row>
    <row r="33" spans="1:23" x14ac:dyDescent="0.4">
      <c r="A33" s="199"/>
      <c r="B33" s="203"/>
      <c r="C33" s="54"/>
      <c r="D33" s="54"/>
      <c r="E33" s="53"/>
      <c r="F33" s="62"/>
      <c r="G33" s="237"/>
      <c r="H33" s="237"/>
      <c r="I33" s="62"/>
      <c r="J33" s="237"/>
      <c r="K33" s="240"/>
      <c r="L33" s="82"/>
      <c r="M33" s="240"/>
      <c r="N33" s="240"/>
      <c r="O33" s="62"/>
      <c r="P33" s="240"/>
      <c r="Q33" s="237"/>
      <c r="R33" s="85"/>
      <c r="S33" s="240"/>
      <c r="T33" s="66"/>
      <c r="U33" s="30"/>
      <c r="V33" s="89"/>
      <c r="W33" s="49"/>
    </row>
    <row r="34" spans="1:23" x14ac:dyDescent="0.4">
      <c r="A34" s="54"/>
      <c r="B34" s="203"/>
      <c r="C34" s="54"/>
      <c r="D34" s="54"/>
      <c r="E34" s="53"/>
      <c r="F34" s="62"/>
      <c r="G34" s="237"/>
      <c r="H34" s="237"/>
      <c r="I34" s="62"/>
      <c r="J34" s="237"/>
      <c r="K34" s="240"/>
      <c r="L34" s="82"/>
      <c r="M34" s="240"/>
      <c r="N34" s="240"/>
      <c r="O34" s="62"/>
      <c r="P34" s="240"/>
      <c r="Q34" s="237"/>
      <c r="R34" s="85"/>
      <c r="S34" s="240"/>
      <c r="T34" s="66"/>
      <c r="U34" s="30"/>
      <c r="V34" s="89"/>
      <c r="W34" s="49"/>
    </row>
    <row r="35" spans="1:23" x14ac:dyDescent="0.4">
      <c r="A35" s="54"/>
      <c r="B35" s="203"/>
      <c r="C35" s="54"/>
      <c r="D35" s="54"/>
      <c r="E35" s="53"/>
      <c r="F35" s="62"/>
      <c r="G35" s="237"/>
      <c r="H35" s="237"/>
      <c r="I35" s="62"/>
      <c r="J35" s="237"/>
      <c r="K35" s="240"/>
      <c r="L35" s="82"/>
      <c r="M35" s="240"/>
      <c r="N35" s="240"/>
      <c r="O35" s="62"/>
      <c r="P35" s="240"/>
      <c r="Q35" s="237"/>
      <c r="R35" s="85"/>
      <c r="S35" s="240"/>
      <c r="T35" s="66"/>
      <c r="U35" s="30"/>
      <c r="V35" s="89"/>
      <c r="W35" s="49"/>
    </row>
    <row r="36" spans="1:23" x14ac:dyDescent="0.4">
      <c r="A36" s="54"/>
      <c r="B36" s="203"/>
      <c r="C36" s="54"/>
      <c r="D36" s="54"/>
      <c r="E36" s="53"/>
      <c r="F36" s="62"/>
      <c r="G36" s="237"/>
      <c r="H36" s="237"/>
      <c r="I36" s="62"/>
      <c r="J36" s="237"/>
      <c r="K36" s="240"/>
      <c r="L36" s="82"/>
      <c r="M36" s="240"/>
      <c r="N36" s="240"/>
      <c r="O36" s="62"/>
      <c r="P36" s="240"/>
      <c r="Q36" s="237"/>
      <c r="R36" s="85"/>
      <c r="S36" s="240"/>
      <c r="T36" s="66"/>
      <c r="U36" s="30"/>
      <c r="V36" s="89"/>
      <c r="W36" s="49"/>
    </row>
    <row r="37" spans="1:23" x14ac:dyDescent="0.4">
      <c r="C37" s="73"/>
      <c r="D37" s="74"/>
      <c r="E37" s="53"/>
      <c r="F37" s="62"/>
      <c r="G37" s="237"/>
      <c r="H37" s="237"/>
      <c r="I37" s="62"/>
      <c r="J37" s="237"/>
      <c r="K37" s="240"/>
      <c r="L37" s="82"/>
      <c r="M37" s="240"/>
      <c r="N37" s="240"/>
      <c r="O37" s="62"/>
      <c r="P37" s="240"/>
      <c r="Q37" s="237"/>
      <c r="R37" s="85"/>
      <c r="S37" s="240"/>
      <c r="T37" s="66"/>
      <c r="U37" s="30"/>
      <c r="V37" s="89"/>
      <c r="W37" s="49"/>
    </row>
    <row r="38" spans="1:23" x14ac:dyDescent="0.4">
      <c r="C38" s="73"/>
      <c r="D38" s="74"/>
      <c r="E38" s="53"/>
      <c r="F38" s="62"/>
      <c r="G38" s="237"/>
      <c r="H38" s="237"/>
      <c r="I38" s="62"/>
      <c r="J38" s="237"/>
      <c r="K38" s="240"/>
      <c r="L38" s="82"/>
      <c r="M38" s="240"/>
      <c r="N38" s="240"/>
      <c r="O38" s="62"/>
      <c r="P38" s="240"/>
      <c r="Q38" s="237"/>
      <c r="R38" s="85"/>
      <c r="S38" s="240"/>
      <c r="T38" s="66"/>
      <c r="U38" s="30"/>
      <c r="V38" s="89"/>
      <c r="W38" s="49"/>
    </row>
    <row r="39" spans="1:23" x14ac:dyDescent="0.4">
      <c r="C39" s="73"/>
      <c r="D39" s="74"/>
      <c r="E39" s="53"/>
      <c r="F39" s="62"/>
      <c r="G39" s="237"/>
      <c r="H39" s="237"/>
      <c r="I39" s="62"/>
      <c r="J39" s="237"/>
      <c r="K39" s="240"/>
      <c r="L39" s="82"/>
      <c r="M39" s="240"/>
      <c r="N39" s="240"/>
      <c r="O39" s="62"/>
      <c r="P39" s="240"/>
      <c r="Q39" s="237"/>
      <c r="R39" s="85"/>
      <c r="S39" s="240"/>
      <c r="T39" s="66"/>
      <c r="U39" s="30"/>
      <c r="V39" s="89"/>
      <c r="W39" s="49"/>
    </row>
    <row r="40" spans="1:23" x14ac:dyDescent="0.4">
      <c r="C40" s="73"/>
      <c r="D40" s="74"/>
      <c r="E40" s="53"/>
      <c r="F40" s="62"/>
      <c r="G40" s="237"/>
      <c r="H40" s="237"/>
      <c r="I40" s="62"/>
      <c r="J40" s="237"/>
      <c r="K40" s="240"/>
      <c r="L40" s="82"/>
      <c r="M40" s="240"/>
      <c r="N40" s="240"/>
      <c r="O40" s="62"/>
      <c r="P40" s="240"/>
      <c r="Q40" s="237"/>
      <c r="R40" s="85"/>
      <c r="S40" s="240"/>
      <c r="T40" s="66"/>
      <c r="U40" s="30"/>
      <c r="V40" s="89"/>
      <c r="W40" s="49"/>
    </row>
    <row r="41" spans="1:23" x14ac:dyDescent="0.4">
      <c r="C41" s="73"/>
      <c r="D41" s="74"/>
      <c r="E41" s="53"/>
      <c r="F41" s="62"/>
      <c r="G41" s="237"/>
      <c r="H41" s="237"/>
      <c r="I41" s="62"/>
      <c r="J41" s="237"/>
      <c r="K41" s="240"/>
      <c r="L41" s="82"/>
      <c r="M41" s="240"/>
      <c r="N41" s="240"/>
      <c r="O41" s="62"/>
      <c r="P41" s="240"/>
      <c r="Q41" s="237"/>
      <c r="R41" s="85"/>
      <c r="S41" s="240"/>
      <c r="T41" s="66"/>
      <c r="U41" s="30"/>
      <c r="V41" s="89"/>
      <c r="W41" s="49"/>
    </row>
    <row r="42" spans="1:23" x14ac:dyDescent="0.4">
      <c r="C42" s="73"/>
      <c r="D42" s="74"/>
      <c r="E42" s="53"/>
      <c r="F42" s="62"/>
      <c r="G42" s="237"/>
      <c r="H42" s="237"/>
      <c r="I42" s="62"/>
      <c r="J42" s="237"/>
      <c r="K42" s="240"/>
      <c r="L42" s="82"/>
      <c r="M42" s="240"/>
      <c r="N42" s="240"/>
      <c r="O42" s="62"/>
      <c r="P42" s="240"/>
      <c r="Q42" s="237"/>
      <c r="R42" s="85"/>
      <c r="S42" s="240"/>
      <c r="T42" s="66"/>
      <c r="U42" s="30"/>
      <c r="V42" s="89"/>
      <c r="W42" s="49"/>
    </row>
    <row r="43" spans="1:23" ht="20.25" customHeight="1" x14ac:dyDescent="0.4">
      <c r="C43" s="73"/>
      <c r="D43" s="74"/>
      <c r="E43" s="53"/>
      <c r="F43" s="62"/>
      <c r="G43" s="237"/>
      <c r="H43" s="237"/>
      <c r="I43" s="62"/>
      <c r="J43" s="237"/>
      <c r="K43" s="240"/>
      <c r="L43" s="82"/>
      <c r="M43" s="240"/>
      <c r="N43" s="240"/>
      <c r="O43" s="62"/>
      <c r="P43" s="240"/>
      <c r="Q43" s="237"/>
      <c r="R43" s="85"/>
      <c r="S43" s="240"/>
      <c r="T43" s="66"/>
      <c r="U43" s="30"/>
      <c r="V43" s="89"/>
      <c r="W43" s="49"/>
    </row>
    <row r="44" spans="1:23" ht="30" customHeight="1" x14ac:dyDescent="0.4">
      <c r="C44" s="73"/>
      <c r="D44" s="74"/>
      <c r="E44" s="53"/>
      <c r="F44" s="62"/>
      <c r="G44" s="237"/>
      <c r="H44" s="237"/>
      <c r="I44" s="62"/>
      <c r="J44" s="237"/>
      <c r="K44" s="240"/>
      <c r="L44" s="82"/>
      <c r="M44" s="240"/>
      <c r="N44" s="240"/>
      <c r="O44" s="62"/>
      <c r="P44" s="240"/>
      <c r="Q44" s="237"/>
      <c r="R44" s="85"/>
      <c r="S44" s="240"/>
      <c r="T44" s="66"/>
      <c r="U44" s="30"/>
      <c r="V44" s="89"/>
      <c r="W44" s="49"/>
    </row>
  </sheetData>
  <sortState ref="A2:W31">
    <sortCondition descending="1" ref="T2:T31"/>
    <sortCondition descending="1" ref="U2:U31"/>
  </sortState>
  <mergeCells count="1">
    <mergeCell ref="A1:W1"/>
  </mergeCells>
  <phoneticPr fontId="0" type="noConversion"/>
  <pageMargins left="0.75" right="0.75" top="1" bottom="1" header="0.5" footer="0.5"/>
  <pageSetup paperSize="9" orientation="landscape" r:id="rId1"/>
  <headerFooter alignWithMargins="0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B14" sqref="B14"/>
    </sheetView>
  </sheetViews>
  <sheetFormatPr defaultRowHeight="12.75" x14ac:dyDescent="0.2"/>
  <cols>
    <col min="1" max="1" width="24.42578125" bestFit="1" customWidth="1"/>
    <col min="2" max="2" width="17" customWidth="1"/>
    <col min="3" max="3" width="12.85546875" bestFit="1" customWidth="1"/>
    <col min="4" max="4" width="9.28515625" bestFit="1" customWidth="1"/>
    <col min="5" max="5" width="22.5703125" bestFit="1" customWidth="1"/>
    <col min="6" max="6" width="11.5703125" bestFit="1" customWidth="1"/>
    <col min="7" max="7" width="5.85546875" bestFit="1" customWidth="1"/>
  </cols>
  <sheetData>
    <row r="1" spans="1:7" ht="25.5" x14ac:dyDescent="0.35">
      <c r="A1" s="201" t="s">
        <v>23</v>
      </c>
      <c r="B1" s="202" t="s">
        <v>28</v>
      </c>
      <c r="C1" s="202" t="s">
        <v>27</v>
      </c>
      <c r="D1" s="202" t="s">
        <v>16</v>
      </c>
      <c r="E1" s="202" t="s">
        <v>24</v>
      </c>
      <c r="F1" s="202" t="s">
        <v>25</v>
      </c>
      <c r="G1" s="202" t="s">
        <v>26</v>
      </c>
    </row>
    <row r="2" spans="1:7" ht="18.75" x14ac:dyDescent="0.2">
      <c r="A2" s="200" t="s">
        <v>94</v>
      </c>
      <c r="B2" s="54" t="s">
        <v>29</v>
      </c>
      <c r="C2" s="5">
        <v>1000</v>
      </c>
      <c r="D2" s="5"/>
      <c r="E2" s="54">
        <v>150</v>
      </c>
      <c r="F2" s="5">
        <v>150</v>
      </c>
      <c r="G2" s="5"/>
    </row>
    <row r="3" spans="1:7" ht="18.75" x14ac:dyDescent="0.2">
      <c r="A3" s="200" t="s">
        <v>95</v>
      </c>
      <c r="B3" s="54" t="s">
        <v>29</v>
      </c>
      <c r="C3" s="54">
        <v>1224</v>
      </c>
      <c r="D3" s="54"/>
      <c r="E3" s="54">
        <v>150</v>
      </c>
      <c r="F3" s="5">
        <v>150</v>
      </c>
      <c r="G3" s="5"/>
    </row>
    <row r="4" spans="1:7" ht="18.75" x14ac:dyDescent="0.2">
      <c r="A4" s="200" t="s">
        <v>37</v>
      </c>
      <c r="B4" s="54" t="s">
        <v>29</v>
      </c>
      <c r="C4" s="5">
        <v>1229</v>
      </c>
      <c r="D4" s="5">
        <v>1575</v>
      </c>
      <c r="E4" s="54">
        <v>150</v>
      </c>
      <c r="F4" s="199">
        <v>150</v>
      </c>
      <c r="G4" s="5"/>
    </row>
    <row r="5" spans="1:7" ht="18.75" x14ac:dyDescent="0.2">
      <c r="A5" s="200" t="s">
        <v>96</v>
      </c>
      <c r="B5" s="199" t="s">
        <v>29</v>
      </c>
      <c r="C5" s="198">
        <v>1523</v>
      </c>
      <c r="D5" s="5">
        <v>1675</v>
      </c>
      <c r="E5" s="54">
        <v>150</v>
      </c>
      <c r="F5" s="199">
        <v>150</v>
      </c>
      <c r="G5" s="5">
        <v>150</v>
      </c>
    </row>
    <row r="6" spans="1:7" ht="18.75" x14ac:dyDescent="0.2">
      <c r="A6" s="200" t="s">
        <v>38</v>
      </c>
      <c r="B6" s="199" t="s">
        <v>97</v>
      </c>
      <c r="C6" s="198">
        <v>1292</v>
      </c>
      <c r="D6" s="5"/>
      <c r="E6" s="54">
        <v>150</v>
      </c>
      <c r="F6" s="199">
        <v>150</v>
      </c>
      <c r="G6" s="5"/>
    </row>
    <row r="7" spans="1:7" ht="18.75" x14ac:dyDescent="0.2">
      <c r="A7" s="200" t="s">
        <v>36</v>
      </c>
      <c r="B7" s="199" t="s">
        <v>29</v>
      </c>
      <c r="C7" s="198">
        <v>1936</v>
      </c>
      <c r="D7" s="5">
        <v>1920</v>
      </c>
      <c r="E7" s="54">
        <v>150</v>
      </c>
      <c r="F7" s="199">
        <v>150</v>
      </c>
      <c r="G7" s="5">
        <v>150</v>
      </c>
    </row>
    <row r="8" spans="1:7" ht="18.75" x14ac:dyDescent="0.2">
      <c r="A8" s="200" t="s">
        <v>98</v>
      </c>
      <c r="B8" s="199" t="s">
        <v>29</v>
      </c>
      <c r="C8" s="5"/>
      <c r="D8" s="5"/>
      <c r="E8" s="54">
        <v>150</v>
      </c>
      <c r="F8" s="199">
        <v>150</v>
      </c>
      <c r="G8" s="5">
        <v>150</v>
      </c>
    </row>
    <row r="9" spans="1:7" ht="18.75" x14ac:dyDescent="0.2">
      <c r="A9" s="200" t="s">
        <v>99</v>
      </c>
      <c r="B9" s="54" t="s">
        <v>29</v>
      </c>
      <c r="C9" s="198">
        <v>1650</v>
      </c>
      <c r="D9" s="198">
        <v>1588</v>
      </c>
      <c r="E9" s="54">
        <v>150</v>
      </c>
      <c r="F9" s="199">
        <v>150</v>
      </c>
      <c r="G9" s="5"/>
    </row>
    <row r="10" spans="1:7" ht="18.75" x14ac:dyDescent="0.2">
      <c r="A10" s="200" t="s">
        <v>100</v>
      </c>
      <c r="B10" s="199" t="s">
        <v>29</v>
      </c>
      <c r="C10" s="198">
        <v>1800</v>
      </c>
      <c r="D10" s="5"/>
      <c r="E10" s="54">
        <v>150</v>
      </c>
      <c r="F10" s="199">
        <v>150</v>
      </c>
      <c r="G10" s="5"/>
    </row>
    <row r="11" spans="1:7" ht="18.75" x14ac:dyDescent="0.2">
      <c r="A11" s="200" t="s">
        <v>101</v>
      </c>
      <c r="B11" s="199" t="s">
        <v>29</v>
      </c>
      <c r="C11" s="198">
        <v>2075</v>
      </c>
      <c r="D11" s="5">
        <v>2005</v>
      </c>
      <c r="E11" s="54">
        <v>150</v>
      </c>
      <c r="F11" s="199">
        <v>150</v>
      </c>
      <c r="G11" s="5"/>
    </row>
    <row r="12" spans="1:7" ht="18.75" x14ac:dyDescent="0.2">
      <c r="A12" s="200" t="s">
        <v>102</v>
      </c>
      <c r="B12" s="199" t="s">
        <v>29</v>
      </c>
      <c r="C12" s="198">
        <v>1692</v>
      </c>
      <c r="D12" s="5"/>
      <c r="E12" s="54">
        <v>150</v>
      </c>
      <c r="F12" s="199">
        <v>150</v>
      </c>
      <c r="G12" s="5"/>
    </row>
    <row r="13" spans="1:7" ht="18.75" x14ac:dyDescent="0.2">
      <c r="A13" s="200" t="s">
        <v>103</v>
      </c>
      <c r="B13" s="199" t="s">
        <v>104</v>
      </c>
      <c r="C13" s="198">
        <v>2150</v>
      </c>
      <c r="D13" s="5">
        <v>2118</v>
      </c>
      <c r="E13" s="54">
        <v>150</v>
      </c>
      <c r="F13" s="199">
        <v>150</v>
      </c>
      <c r="G13" s="5"/>
    </row>
    <row r="14" spans="1:7" ht="18.75" x14ac:dyDescent="0.2">
      <c r="A14" s="200" t="s">
        <v>105</v>
      </c>
      <c r="B14" s="199" t="s">
        <v>29</v>
      </c>
      <c r="C14" s="198">
        <v>2294</v>
      </c>
      <c r="D14" s="198">
        <v>2268</v>
      </c>
      <c r="E14" s="54">
        <v>150</v>
      </c>
      <c r="F14" s="199">
        <v>150</v>
      </c>
      <c r="G14" s="5">
        <v>150</v>
      </c>
    </row>
    <row r="15" spans="1:7" ht="18.75" customHeight="1" x14ac:dyDescent="0.2">
      <c r="A15" s="200"/>
      <c r="B15" s="54"/>
      <c r="C15" s="5"/>
      <c r="D15" s="5"/>
      <c r="E15" s="54">
        <v>150</v>
      </c>
      <c r="F15" s="5"/>
      <c r="G15" s="5">
        <v>150</v>
      </c>
    </row>
    <row r="26" spans="2:8" x14ac:dyDescent="0.2">
      <c r="B26" s="55" t="s">
        <v>39</v>
      </c>
      <c r="C26" s="41">
        <f>AVERAGE(C2:C17)</f>
        <v>1655.4166666666667</v>
      </c>
      <c r="D26" s="41">
        <f>AVERAGE(D2:D17)</f>
        <v>1878.4285714285713</v>
      </c>
      <c r="E26">
        <f>SUM(E2:E17)</f>
        <v>2100</v>
      </c>
      <c r="F26">
        <f>SUM(F2:F17)</f>
        <v>1950</v>
      </c>
      <c r="G26">
        <f>SUM(G2:G17)</f>
        <v>750</v>
      </c>
      <c r="H26">
        <f>F26+G26</f>
        <v>2700</v>
      </c>
    </row>
    <row r="28" spans="2:8" x14ac:dyDescent="0.2">
      <c r="B28" s="55" t="s">
        <v>40</v>
      </c>
    </row>
    <row r="29" spans="2:8" x14ac:dyDescent="0.2">
      <c r="B29">
        <v>1</v>
      </c>
      <c r="H29">
        <v>900</v>
      </c>
    </row>
    <row r="30" spans="2:8" x14ac:dyDescent="0.2">
      <c r="B30">
        <v>2</v>
      </c>
      <c r="H30">
        <v>400</v>
      </c>
    </row>
    <row r="31" spans="2:8" x14ac:dyDescent="0.2">
      <c r="B31">
        <v>3</v>
      </c>
      <c r="H31">
        <v>200</v>
      </c>
    </row>
    <row r="32" spans="2:8" x14ac:dyDescent="0.2">
      <c r="B32" s="55" t="s">
        <v>41</v>
      </c>
      <c r="H32">
        <v>400</v>
      </c>
    </row>
    <row r="33" spans="2:8" x14ac:dyDescent="0.2">
      <c r="B33" s="55" t="s">
        <v>42</v>
      </c>
      <c r="H33">
        <f>SUM(H29:H32)</f>
        <v>1900</v>
      </c>
    </row>
  </sheetData>
  <sortState ref="A2:G26">
    <sortCondition descending="1" ref="C2:C26"/>
  </sortState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sqref="A1:W16"/>
    </sheetView>
  </sheetViews>
  <sheetFormatPr defaultRowHeight="12.75" x14ac:dyDescent="0.2"/>
  <cols>
    <col min="1" max="1" width="3" bestFit="1" customWidth="1"/>
    <col min="2" max="2" width="24.5703125" style="204" customWidth="1"/>
    <col min="5" max="5" width="2.42578125" bestFit="1" customWidth="1"/>
    <col min="6" max="6" width="6.28515625" bestFit="1" customWidth="1"/>
    <col min="7" max="8" width="2.42578125" bestFit="1" customWidth="1"/>
    <col min="10" max="11" width="2.42578125" bestFit="1" customWidth="1"/>
    <col min="12" max="12" width="6.28515625" bestFit="1" customWidth="1"/>
    <col min="13" max="14" width="2.42578125" bestFit="1" customWidth="1"/>
    <col min="15" max="15" width="6.28515625" bestFit="1" customWidth="1"/>
    <col min="16" max="17" width="1.85546875" bestFit="1" customWidth="1"/>
    <col min="18" max="18" width="6.28515625" bestFit="1" customWidth="1"/>
    <col min="19" max="19" width="1.85546875" bestFit="1" customWidth="1"/>
    <col min="20" max="20" width="7.28515625" style="55" customWidth="1"/>
    <col min="21" max="21" width="5.7109375" style="55" customWidth="1"/>
    <col min="22" max="22" width="7.28515625" style="55" customWidth="1"/>
    <col min="23" max="23" width="7.5703125" style="55" customWidth="1"/>
  </cols>
  <sheetData>
    <row r="1" spans="1:23" ht="25.5" x14ac:dyDescent="0.35">
      <c r="A1" s="541" t="s">
        <v>32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</row>
    <row r="2" spans="1:23" ht="15.75" x14ac:dyDescent="0.2">
      <c r="A2" s="27" t="s">
        <v>1</v>
      </c>
      <c r="B2" s="26" t="s">
        <v>14</v>
      </c>
      <c r="C2" s="68" t="s">
        <v>15</v>
      </c>
      <c r="D2" s="26" t="s">
        <v>16</v>
      </c>
      <c r="E2" s="44"/>
      <c r="F2" s="59">
        <v>1</v>
      </c>
      <c r="G2" s="44"/>
      <c r="H2" s="44"/>
      <c r="I2" s="59">
        <v>2</v>
      </c>
      <c r="J2" s="44"/>
      <c r="K2" s="44"/>
      <c r="L2" s="81">
        <v>3</v>
      </c>
      <c r="M2" s="44"/>
      <c r="N2" s="44"/>
      <c r="O2" s="59">
        <v>4</v>
      </c>
      <c r="P2" s="45"/>
      <c r="Q2" s="45"/>
      <c r="R2" s="59">
        <v>5</v>
      </c>
      <c r="S2" s="45"/>
      <c r="T2" s="220" t="s">
        <v>17</v>
      </c>
      <c r="U2" s="27" t="s">
        <v>18</v>
      </c>
      <c r="V2" s="222" t="s">
        <v>19</v>
      </c>
      <c r="W2" s="225" t="s">
        <v>10</v>
      </c>
    </row>
    <row r="3" spans="1:23" s="212" customFormat="1" ht="25.5" x14ac:dyDescent="0.2">
      <c r="A3" s="205">
        <f>Monradkort!A171</f>
        <v>0</v>
      </c>
      <c r="B3" s="206" t="str">
        <f>Monradkort!B171</f>
        <v>Nuhad Hattab                                   SS Manhem</v>
      </c>
      <c r="C3" s="207">
        <f>Monradkort!M170</f>
        <v>1000</v>
      </c>
      <c r="D3" s="208">
        <f>Monradkort!L170</f>
        <v>0</v>
      </c>
      <c r="E3" s="47">
        <f>Monradkort!B175</f>
        <v>0</v>
      </c>
      <c r="F3" s="209">
        <f>Monradkort!B176</f>
        <v>0</v>
      </c>
      <c r="G3" s="48">
        <v>26</v>
      </c>
      <c r="H3" s="187">
        <v>21</v>
      </c>
      <c r="I3" s="210">
        <f>Monradkort!C280</f>
        <v>0</v>
      </c>
      <c r="J3" s="187"/>
      <c r="K3" s="188">
        <v>15</v>
      </c>
      <c r="L3" s="210">
        <f>Monradkort!D280</f>
        <v>0</v>
      </c>
      <c r="M3" s="188"/>
      <c r="N3" s="188"/>
      <c r="O3" s="210">
        <f>Monradkort!E280</f>
        <v>0</v>
      </c>
      <c r="P3" s="189">
        <v>9</v>
      </c>
      <c r="Q3" s="190"/>
      <c r="R3" s="210">
        <f>Monradkort!F280</f>
        <v>0</v>
      </c>
      <c r="S3" s="189">
        <v>8</v>
      </c>
      <c r="T3" s="221">
        <f t="shared" ref="T3:T16" si="0">F3+I3+L3+O3+R3</f>
        <v>0</v>
      </c>
      <c r="U3" s="211" t="e">
        <f>Monradkort!D284</f>
        <v>#N/A</v>
      </c>
      <c r="V3" s="223"/>
      <c r="W3" s="226">
        <f>Monradkort!G285</f>
        <v>-41</v>
      </c>
    </row>
    <row r="4" spans="1:23" s="212" customFormat="1" ht="25.5" x14ac:dyDescent="0.2">
      <c r="A4" s="205">
        <f>Monradkort!A28</f>
        <v>6</v>
      </c>
      <c r="B4" s="206" t="str">
        <f>Monradkort!B28</f>
        <v>Hashim Hattab                                SS Manhem</v>
      </c>
      <c r="C4" s="207">
        <f>Monradkort!M27</f>
        <v>1936</v>
      </c>
      <c r="D4" s="208"/>
      <c r="E4" s="33"/>
      <c r="F4" s="213">
        <f>Monradkort!B33</f>
        <v>0.5</v>
      </c>
      <c r="G4" s="46">
        <f>Monradkort!B31</f>
        <v>5</v>
      </c>
      <c r="H4" s="187">
        <v>5</v>
      </c>
      <c r="I4" s="210">
        <f>Monradkort!C345</f>
        <v>0</v>
      </c>
      <c r="J4" s="187"/>
      <c r="K4" s="188">
        <v>13</v>
      </c>
      <c r="L4" s="210">
        <f>Monradkort!D345</f>
        <v>0</v>
      </c>
      <c r="M4" s="188"/>
      <c r="N4" s="188"/>
      <c r="O4" s="210">
        <f>Monradkort!E345</f>
        <v>0</v>
      </c>
      <c r="P4" s="189">
        <v>2</v>
      </c>
      <c r="Q4" s="190">
        <v>26</v>
      </c>
      <c r="R4" s="210"/>
      <c r="S4" s="189"/>
      <c r="T4" s="221">
        <f t="shared" si="0"/>
        <v>0.5</v>
      </c>
      <c r="U4" s="211" t="e">
        <f>Monradkort!D349</f>
        <v>#N/A</v>
      </c>
      <c r="V4" s="224"/>
      <c r="W4" s="226">
        <f>Monradkort!G350</f>
        <v>-43</v>
      </c>
    </row>
    <row r="5" spans="1:23" s="212" customFormat="1" ht="25.5" x14ac:dyDescent="0.2">
      <c r="A5" s="205">
        <f>Monradkort!A132</f>
        <v>13</v>
      </c>
      <c r="B5" s="206" t="str">
        <f>Monradkort!B132</f>
        <v>Nuhad Hattab                                 SS Manhem</v>
      </c>
      <c r="C5" s="207">
        <f>Monradkort!M131</f>
        <v>1224</v>
      </c>
      <c r="D5" s="208">
        <f>Monradkort!L131</f>
        <v>0</v>
      </c>
      <c r="E5" s="47">
        <f>Monradkort!B135</f>
        <v>14</v>
      </c>
      <c r="F5" s="209">
        <f>Monradkort!B137</f>
        <v>0</v>
      </c>
      <c r="G5" s="47"/>
      <c r="H5" s="188">
        <v>4</v>
      </c>
      <c r="I5" s="210">
        <f>Monradkort!C20</f>
        <v>1</v>
      </c>
      <c r="J5" s="187"/>
      <c r="K5" s="188">
        <v>9</v>
      </c>
      <c r="L5" s="210">
        <f>Monradkort!D20</f>
        <v>0</v>
      </c>
      <c r="M5" s="188"/>
      <c r="N5" s="188">
        <v>8</v>
      </c>
      <c r="O5" s="210">
        <f>Monradkort!E20</f>
        <v>0</v>
      </c>
      <c r="P5" s="189"/>
      <c r="Q5" s="190"/>
      <c r="R5" s="210">
        <f>Monradkort!F20</f>
        <v>0</v>
      </c>
      <c r="S5" s="189">
        <v>19</v>
      </c>
      <c r="T5" s="221">
        <f t="shared" si="0"/>
        <v>1</v>
      </c>
      <c r="U5" s="211" t="e">
        <f>Monradkort!D24</f>
        <v>#N/A</v>
      </c>
      <c r="V5" s="224"/>
      <c r="W5" s="226" t="e">
        <f ca="1">Monradkort!G25</f>
        <v>#VALUE!</v>
      </c>
    </row>
    <row r="6" spans="1:23" s="212" customFormat="1" ht="25.5" x14ac:dyDescent="0.2">
      <c r="A6" s="205">
        <f>Monradkort!A15</f>
        <v>17</v>
      </c>
      <c r="B6" s="206" t="str">
        <f>Monradkort!B15</f>
        <v>Kristian Eriksson                             Varbergs SK</v>
      </c>
      <c r="C6" s="207">
        <f>Monradkort!M14</f>
        <v>2150</v>
      </c>
      <c r="D6" s="208">
        <f>Monradkort!L131</f>
        <v>0</v>
      </c>
      <c r="E6" s="33"/>
      <c r="F6" s="213">
        <f>Monradkort!B20</f>
        <v>1</v>
      </c>
      <c r="G6" s="46">
        <f>Monradkort!B18</f>
        <v>18</v>
      </c>
      <c r="H6" s="187"/>
      <c r="I6" s="210">
        <f>Monradkort!C306</f>
        <v>0</v>
      </c>
      <c r="J6" s="187">
        <v>20</v>
      </c>
      <c r="K6" s="188"/>
      <c r="L6" s="210">
        <f>Monradkort!D306</f>
        <v>0</v>
      </c>
      <c r="M6" s="188">
        <v>8</v>
      </c>
      <c r="N6" s="188">
        <v>12</v>
      </c>
      <c r="O6" s="210">
        <f>Monradkort!E306</f>
        <v>0</v>
      </c>
      <c r="P6" s="189"/>
      <c r="Q6" s="190"/>
      <c r="R6" s="210">
        <f>Monradkort!F306</f>
        <v>0</v>
      </c>
      <c r="S6" s="189">
        <v>1</v>
      </c>
      <c r="T6" s="221">
        <f t="shared" si="0"/>
        <v>1</v>
      </c>
      <c r="U6" s="211" t="e">
        <f>Monradkort!D310</f>
        <v>#N/A</v>
      </c>
      <c r="V6" s="224"/>
      <c r="W6" s="226">
        <f>Monradkort!G311</f>
        <v>-25</v>
      </c>
    </row>
    <row r="7" spans="1:23" s="212" customFormat="1" ht="25.5" x14ac:dyDescent="0.2">
      <c r="A7" s="205">
        <f>Monradkort!A2</f>
        <v>11</v>
      </c>
      <c r="B7" s="206" t="str">
        <f>Monradkort!B2</f>
        <v>FM Hatim al Hadarani                  SS Manhem</v>
      </c>
      <c r="C7" s="207">
        <f>Monradkort!M1</f>
        <v>2294</v>
      </c>
      <c r="D7" s="208">
        <f>Monradkort!M14</f>
        <v>2150</v>
      </c>
      <c r="E7" s="47">
        <f>Monradkort!B5</f>
        <v>12</v>
      </c>
      <c r="F7" s="209">
        <f>Monradkort!B7</f>
        <v>1</v>
      </c>
      <c r="G7" s="48"/>
      <c r="H7" s="187">
        <v>17</v>
      </c>
      <c r="I7" s="210">
        <f>Monradkort!C33</f>
        <v>1</v>
      </c>
      <c r="J7" s="187"/>
      <c r="K7" s="188"/>
      <c r="L7" s="210">
        <f>Monradkort!D33</f>
        <v>1</v>
      </c>
      <c r="M7" s="188">
        <v>26</v>
      </c>
      <c r="N7" s="188"/>
      <c r="O7" s="210">
        <f>Monradkort!E33</f>
        <v>0</v>
      </c>
      <c r="P7" s="189">
        <v>4</v>
      </c>
      <c r="Q7" s="190"/>
      <c r="R7" s="210">
        <f>Monradkort!F33</f>
        <v>0</v>
      </c>
      <c r="S7" s="189">
        <v>12</v>
      </c>
      <c r="T7" s="221">
        <f t="shared" si="0"/>
        <v>3</v>
      </c>
      <c r="U7" s="211" t="e">
        <f>Monradkort!D50</f>
        <v>#N/A</v>
      </c>
      <c r="V7" s="224"/>
      <c r="W7" s="226">
        <f ca="1">Monradkort!G38</f>
        <v>-59</v>
      </c>
    </row>
    <row r="8" spans="1:23" s="212" customFormat="1" ht="25.5" x14ac:dyDescent="0.2">
      <c r="A8" s="205">
        <f>Monradkort!A41</f>
        <v>18</v>
      </c>
      <c r="B8" s="206" t="str">
        <f>Monradkort!B41</f>
        <v>Oleg Shchetinin                                SS Manhem</v>
      </c>
      <c r="C8" s="207">
        <f>Monradkort!M40</f>
        <v>1800</v>
      </c>
      <c r="D8" s="208"/>
      <c r="E8" s="33"/>
      <c r="F8" s="213">
        <f>Monradkort!B46</f>
        <v>0</v>
      </c>
      <c r="G8" s="46">
        <f>Monradkort!B44</f>
        <v>17</v>
      </c>
      <c r="H8" s="187"/>
      <c r="I8" s="210"/>
      <c r="J8" s="187"/>
      <c r="K8" s="188"/>
      <c r="L8" s="210"/>
      <c r="M8" s="188"/>
      <c r="N8" s="188"/>
      <c r="O8" s="210"/>
      <c r="P8" s="189"/>
      <c r="Q8" s="190"/>
      <c r="R8" s="210"/>
      <c r="S8" s="189"/>
      <c r="T8" s="221">
        <f t="shared" si="0"/>
        <v>0</v>
      </c>
      <c r="U8" s="211"/>
      <c r="V8" s="224"/>
      <c r="W8" s="226"/>
    </row>
    <row r="9" spans="1:23" s="212" customFormat="1" ht="25.5" x14ac:dyDescent="0.2">
      <c r="A9" s="205">
        <f>Monradkort!A67</f>
        <v>8</v>
      </c>
      <c r="B9" s="206" t="str">
        <f>Monradkort!B67</f>
        <v>Kristian Hallberg                             SK Kamraterna</v>
      </c>
      <c r="C9" s="207">
        <f>Monradkort!M66</f>
        <v>1736</v>
      </c>
      <c r="D9" s="208"/>
      <c r="E9" s="47">
        <f>Monradkort!B70</f>
        <v>7</v>
      </c>
      <c r="F9" s="209">
        <f>Monradkort!B72</f>
        <v>1</v>
      </c>
      <c r="G9" s="48"/>
      <c r="H9" s="187"/>
      <c r="I9" s="210">
        <f>Monradkort!C98</f>
        <v>1</v>
      </c>
      <c r="J9" s="187">
        <v>12</v>
      </c>
      <c r="K9" s="188"/>
      <c r="L9" s="210">
        <f>Monradkort!D98</f>
        <v>0.5</v>
      </c>
      <c r="M9" s="188">
        <v>2</v>
      </c>
      <c r="N9" s="188"/>
      <c r="O9" s="210">
        <f>Monradkort!E98</f>
        <v>0</v>
      </c>
      <c r="P9" s="189"/>
      <c r="Q9" s="190"/>
      <c r="R9" s="210">
        <f>Monradkort!F98</f>
        <v>0</v>
      </c>
      <c r="S9" s="189">
        <v>5</v>
      </c>
      <c r="T9" s="221">
        <f t="shared" si="0"/>
        <v>2.5</v>
      </c>
      <c r="U9" s="211" t="e">
        <f>Monradkort!D102</f>
        <v>#N/A</v>
      </c>
      <c r="V9" s="224"/>
      <c r="W9" s="226">
        <f>Monradkort!G103</f>
        <v>-40</v>
      </c>
    </row>
    <row r="10" spans="1:23" s="212" customFormat="1" ht="25.5" x14ac:dyDescent="0.2">
      <c r="A10" s="205">
        <f>Monradkort!A145</f>
        <v>15</v>
      </c>
      <c r="B10" s="214" t="str">
        <f>Monradkort!B145</f>
        <v>Claes Fransson                                    SS Manhem</v>
      </c>
      <c r="C10" s="215">
        <f>Monradkort!M144</f>
        <v>1229</v>
      </c>
      <c r="D10" s="216">
        <f>Monradkort!L144</f>
        <v>1575</v>
      </c>
      <c r="E10" s="33">
        <v>2</v>
      </c>
      <c r="F10" s="213">
        <f>Monradkort!B150</f>
        <v>0</v>
      </c>
      <c r="G10" s="33">
        <f>Monradkort!B148</f>
        <v>16</v>
      </c>
      <c r="H10" s="188"/>
      <c r="I10" s="210">
        <f>Monradkort!C7</f>
        <v>0.5</v>
      </c>
      <c r="J10" s="188">
        <v>24</v>
      </c>
      <c r="K10" s="188"/>
      <c r="L10" s="210">
        <f>Monradkort!D7</f>
        <v>1</v>
      </c>
      <c r="M10" s="188">
        <v>18</v>
      </c>
      <c r="N10" s="188">
        <v>3</v>
      </c>
      <c r="O10" s="210">
        <f>Monradkort!E7</f>
        <v>0</v>
      </c>
      <c r="P10" s="189"/>
      <c r="Q10" s="189">
        <v>13</v>
      </c>
      <c r="R10" s="210">
        <f>Monradkort!F7</f>
        <v>0</v>
      </c>
      <c r="S10" s="189"/>
      <c r="T10" s="221">
        <f t="shared" si="0"/>
        <v>1.5</v>
      </c>
      <c r="U10" s="211" t="e">
        <f>Monradkort!D11</f>
        <v>#N/A</v>
      </c>
      <c r="V10" s="224"/>
      <c r="W10" s="226">
        <f ca="1">Monradkort!G12</f>
        <v>-63</v>
      </c>
    </row>
    <row r="11" spans="1:23" s="212" customFormat="1" ht="25.5" x14ac:dyDescent="0.2">
      <c r="A11" s="205">
        <f>Monradkort!A210</f>
        <v>1</v>
      </c>
      <c r="B11" s="206" t="str">
        <f>Monradkort!B210</f>
        <v>Raz Dleir Mohammad                     Örgryte SK</v>
      </c>
      <c r="C11" s="207">
        <f>Monradkort!M209</f>
        <v>1000</v>
      </c>
      <c r="D11" s="208">
        <f>Monradkort!L209</f>
        <v>0</v>
      </c>
      <c r="E11" s="47">
        <f>Monradkort!B213</f>
        <v>2</v>
      </c>
      <c r="F11" s="209">
        <f>Monradkort!B215</f>
        <v>0</v>
      </c>
      <c r="G11" s="47"/>
      <c r="H11" s="187">
        <v>18</v>
      </c>
      <c r="I11" s="210">
        <f>Monradkort!C150</f>
        <v>0</v>
      </c>
      <c r="J11" s="187"/>
      <c r="K11" s="188"/>
      <c r="L11" s="210">
        <f>Monradkort!D150</f>
        <v>1</v>
      </c>
      <c r="M11" s="188">
        <v>21</v>
      </c>
      <c r="N11" s="188">
        <v>23</v>
      </c>
      <c r="O11" s="210">
        <f>Monradkort!E150</f>
        <v>0</v>
      </c>
      <c r="P11" s="189"/>
      <c r="Q11" s="190">
        <v>14</v>
      </c>
      <c r="R11" s="210">
        <f>Monradkort!F150</f>
        <v>0</v>
      </c>
      <c r="S11" s="217"/>
      <c r="T11" s="221">
        <f t="shared" si="0"/>
        <v>1</v>
      </c>
      <c r="U11" s="211" t="e">
        <f>Monradkort!D154</f>
        <v>#N/A</v>
      </c>
      <c r="V11" s="224"/>
      <c r="W11" s="226">
        <f>Monradkort!G13</f>
        <v>0</v>
      </c>
    </row>
    <row r="12" spans="1:23" s="212" customFormat="1" ht="25.5" x14ac:dyDescent="0.2">
      <c r="A12" s="205">
        <f>Monradkort!A184</f>
        <v>4</v>
      </c>
      <c r="B12" s="206" t="str">
        <f>Monradkort!B184</f>
        <v>Victor Ahlqvist                                 SS Manhem</v>
      </c>
      <c r="C12" s="207">
        <f>Monradkort!M183</f>
        <v>1000</v>
      </c>
      <c r="D12" s="208"/>
      <c r="E12" s="193"/>
      <c r="F12" s="218">
        <f>Monradkort!B189</f>
        <v>0</v>
      </c>
      <c r="G12" s="195">
        <f>Monradkort!B187</f>
        <v>3</v>
      </c>
      <c r="H12" s="187"/>
      <c r="I12" s="210">
        <f>Monradkort!C202</f>
        <v>0</v>
      </c>
      <c r="J12" s="187">
        <v>23</v>
      </c>
      <c r="K12" s="188">
        <v>7</v>
      </c>
      <c r="L12" s="210">
        <f>Monradkort!D202</f>
        <v>0</v>
      </c>
      <c r="M12" s="191"/>
      <c r="N12" s="188"/>
      <c r="O12" s="210">
        <f>Monradkort!E202</f>
        <v>0</v>
      </c>
      <c r="P12" s="189">
        <v>1</v>
      </c>
      <c r="Q12" s="190">
        <v>22</v>
      </c>
      <c r="R12" s="210">
        <f>Monradkort!F202</f>
        <v>0</v>
      </c>
      <c r="S12" s="189"/>
      <c r="T12" s="221">
        <f t="shared" si="0"/>
        <v>0</v>
      </c>
      <c r="U12" s="211" t="e">
        <f>Monradkort!D206</f>
        <v>#N/A</v>
      </c>
      <c r="V12" s="224"/>
      <c r="W12" s="226">
        <f ca="1">Monradkort!G207</f>
        <v>46</v>
      </c>
    </row>
    <row r="13" spans="1:23" s="212" customFormat="1" ht="25.5" x14ac:dyDescent="0.2">
      <c r="A13" s="205">
        <f>Monradkort!A223</f>
        <v>10</v>
      </c>
      <c r="B13" s="219" t="str">
        <f>Monradkort!B223</f>
        <v>Karim Neeme                                   SS Manhem</v>
      </c>
      <c r="C13" s="207">
        <f>Monradkort!M222</f>
        <v>1000</v>
      </c>
      <c r="D13" s="208"/>
      <c r="E13" s="47">
        <f>Monradkort!B226</f>
        <v>9</v>
      </c>
      <c r="F13" s="209">
        <f>Monradkort!B228</f>
        <v>0</v>
      </c>
      <c r="G13" s="48"/>
      <c r="H13" s="187"/>
      <c r="I13" s="210">
        <f>Monradkort!C46</f>
        <v>1</v>
      </c>
      <c r="J13" s="187">
        <v>22</v>
      </c>
      <c r="K13" s="188"/>
      <c r="L13" s="210">
        <f>Monradkort!D46</f>
        <v>0</v>
      </c>
      <c r="M13" s="188">
        <v>10</v>
      </c>
      <c r="N13" s="188">
        <v>22</v>
      </c>
      <c r="O13" s="210">
        <v>1</v>
      </c>
      <c r="P13" s="189"/>
      <c r="Q13" s="190">
        <v>2</v>
      </c>
      <c r="R13" s="210">
        <f>Monradkort!F46</f>
        <v>0</v>
      </c>
      <c r="S13" s="189"/>
      <c r="T13" s="221">
        <f t="shared" si="0"/>
        <v>2</v>
      </c>
      <c r="U13" s="211" t="e">
        <f>Monradkort!D50</f>
        <v>#N/A</v>
      </c>
      <c r="V13" s="224"/>
      <c r="W13" s="226">
        <f ca="1">Monradkort!G51</f>
        <v>-45</v>
      </c>
    </row>
    <row r="14" spans="1:23" s="212" customFormat="1" ht="25.5" x14ac:dyDescent="0.2">
      <c r="A14" s="205">
        <f>Monradkort!A197</f>
        <v>9</v>
      </c>
      <c r="B14" s="206" t="str">
        <f>Monradkort!B197</f>
        <v>Anna Manosas                                 SS Manhem</v>
      </c>
      <c r="C14" s="207">
        <f>Monradkort!M196</f>
        <v>1000</v>
      </c>
      <c r="D14" s="208">
        <f>Monradkort!L196</f>
        <v>0</v>
      </c>
      <c r="E14" s="193">
        <v>24</v>
      </c>
      <c r="F14" s="218">
        <f>Monradkort!B202</f>
        <v>1</v>
      </c>
      <c r="G14" s="195">
        <f>Monradkort!B200</f>
        <v>10</v>
      </c>
      <c r="H14" s="187">
        <v>3</v>
      </c>
      <c r="I14" s="210">
        <f>Monradkort!C85</f>
        <v>0</v>
      </c>
      <c r="J14" s="187"/>
      <c r="K14" s="188"/>
      <c r="L14" s="210">
        <f>Monradkort!D85</f>
        <v>0</v>
      </c>
      <c r="M14" s="188">
        <v>11</v>
      </c>
      <c r="N14" s="188"/>
      <c r="O14" s="210">
        <f>Monradkort!E85</f>
        <v>0</v>
      </c>
      <c r="P14" s="189">
        <v>16</v>
      </c>
      <c r="Q14" s="190">
        <v>7</v>
      </c>
      <c r="R14" s="210">
        <f>Monradkort!F85</f>
        <v>0</v>
      </c>
      <c r="S14" s="189"/>
      <c r="T14" s="221">
        <f t="shared" si="0"/>
        <v>1</v>
      </c>
      <c r="U14" s="211" t="e">
        <f>Monradkort!D89</f>
        <v>#N/A</v>
      </c>
      <c r="V14" s="224"/>
      <c r="W14" s="226">
        <f ca="1">Monradkort!G90</f>
        <v>-7</v>
      </c>
    </row>
    <row r="15" spans="1:23" s="212" customFormat="1" ht="25.5" x14ac:dyDescent="0.2">
      <c r="A15" s="205">
        <f>Monradkort!A54</f>
        <v>2</v>
      </c>
      <c r="B15" s="206" t="str">
        <f>Monradkort!B54</f>
        <v>Daniel Wallenås                              Alingsås SS</v>
      </c>
      <c r="C15" s="207">
        <f>Monradkort!M53</f>
        <v>1673</v>
      </c>
      <c r="D15" s="208"/>
      <c r="E15" s="47">
        <f>Monradkort!B57</f>
        <v>1</v>
      </c>
      <c r="F15" s="209">
        <f>Monradkort!B59</f>
        <v>1</v>
      </c>
      <c r="G15" s="48"/>
      <c r="H15" s="187"/>
      <c r="I15" s="210">
        <f>Monradkort!C124</f>
        <v>0</v>
      </c>
      <c r="J15" s="187">
        <v>26</v>
      </c>
      <c r="K15" s="188">
        <v>16</v>
      </c>
      <c r="L15" s="210">
        <f>Monradkort!D124</f>
        <v>0</v>
      </c>
      <c r="M15" s="188"/>
      <c r="N15" s="188"/>
      <c r="O15" s="210">
        <f>Monradkort!E124</f>
        <v>0</v>
      </c>
      <c r="P15" s="189">
        <v>5</v>
      </c>
      <c r="Q15" s="190"/>
      <c r="R15" s="210">
        <f>Monradkort!F124</f>
        <v>0</v>
      </c>
      <c r="S15" s="189">
        <v>4</v>
      </c>
      <c r="T15" s="221">
        <f t="shared" si="0"/>
        <v>1</v>
      </c>
      <c r="U15" s="211" t="e">
        <f>Monradkort!D128</f>
        <v>#N/A</v>
      </c>
      <c r="V15" s="224"/>
      <c r="W15" s="226">
        <f ca="1">Monradkort!G129</f>
        <v>-69</v>
      </c>
    </row>
    <row r="16" spans="1:23" s="212" customFormat="1" ht="25.5" x14ac:dyDescent="0.2">
      <c r="A16" s="205">
        <f>Monradkort!A80</f>
        <v>16</v>
      </c>
      <c r="B16" s="206" t="str">
        <f>Monradkort!B80</f>
        <v>Trym Berglund                                 SS Manhem</v>
      </c>
      <c r="C16" s="207">
        <f>Monradkort!M79</f>
        <v>1692</v>
      </c>
      <c r="D16" s="208"/>
      <c r="E16" s="193"/>
      <c r="F16" s="218">
        <f>Monradkort!B85</f>
        <v>1</v>
      </c>
      <c r="G16" s="195">
        <f>Monradkort!B83</f>
        <v>15</v>
      </c>
      <c r="H16" s="187"/>
      <c r="I16" s="210">
        <f>Monradkort!C293</f>
        <v>0</v>
      </c>
      <c r="J16" s="187">
        <v>8</v>
      </c>
      <c r="K16" s="188"/>
      <c r="L16" s="210">
        <f>Monradkort!D293</f>
        <v>0</v>
      </c>
      <c r="M16" s="188">
        <v>4</v>
      </c>
      <c r="N16" s="188">
        <v>21</v>
      </c>
      <c r="O16" s="210">
        <f>Monradkort!E293</f>
        <v>0</v>
      </c>
      <c r="P16" s="189"/>
      <c r="Q16" s="190">
        <v>9</v>
      </c>
      <c r="R16" s="210">
        <f>Monradkort!F293</f>
        <v>0</v>
      </c>
      <c r="S16" s="189"/>
      <c r="T16" s="221">
        <f t="shared" si="0"/>
        <v>1</v>
      </c>
      <c r="U16" s="211" t="e">
        <f>Monradkort!D297</f>
        <v>#N/A</v>
      </c>
      <c r="V16" s="224"/>
      <c r="W16" s="226">
        <f>Monradkort!G298</f>
        <v>-41</v>
      </c>
    </row>
  </sheetData>
  <mergeCells count="1">
    <mergeCell ref="A1:W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Monradkort</vt:lpstr>
      <vt:lpstr>Rondtabell</vt:lpstr>
      <vt:lpstr>Betallista</vt:lpstr>
      <vt:lpstr>Blad1</vt:lpstr>
    </vt:vector>
  </TitlesOfParts>
  <Company>Schacksällskapet Manhem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Kontoret</dc:creator>
  <cp:lastModifiedBy>Manhem</cp:lastModifiedBy>
  <cp:lastPrinted>2015-09-05T13:09:17Z</cp:lastPrinted>
  <dcterms:created xsi:type="dcterms:W3CDTF">2008-10-31T21:42:52Z</dcterms:created>
  <dcterms:modified xsi:type="dcterms:W3CDTF">2015-09-05T18:47:19Z</dcterms:modified>
</cp:coreProperties>
</file>